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2" activeTab="19"/>
  </bookViews>
  <sheets>
    <sheet name="metskits" sheetId="1" r:id="rId1"/>
    <sheet name="hirv" sheetId="2" r:id="rId2"/>
    <sheet name="metssiga" sheetId="3" r:id="rId3"/>
    <sheet name="kährik" sheetId="4" r:id="rId4"/>
    <sheet name="Rebane" sheetId="5" r:id="rId5"/>
    <sheet name="mäger" sheetId="6" r:id="rId6"/>
    <sheet name="ilvesekolju" sheetId="7" r:id="rId7"/>
    <sheet name="karukolju" sheetId="8" r:id="rId8"/>
    <sheet name="hundikolju" sheetId="9" r:id="rId9"/>
    <sheet name="kobras" sheetId="10" r:id="rId10"/>
    <sheet name="hundinahk" sheetId="11" r:id="rId11"/>
    <sheet name="ilvesenahk" sheetId="12" r:id="rId12"/>
    <sheet name="põder" sheetId="13" r:id="rId13"/>
    <sheet name="muflon" sheetId="14" r:id="rId14"/>
    <sheet name="Karunahk" sheetId="15" r:id="rId15"/>
    <sheet name="Siberi metskits" sheetId="16" r:id="rId16"/>
    <sheet name="Muntjak" sheetId="17" r:id="rId17"/>
    <sheet name="Tähnikhirv" sheetId="18" r:id="rId18"/>
    <sheet name="Kabehirv" sheetId="19" r:id="rId19"/>
    <sheet name="koondtabel" sheetId="20" r:id="rId20"/>
  </sheets>
  <definedNames/>
  <calcPr fullCalcOnLoad="1"/>
</workbook>
</file>

<file path=xl/sharedStrings.xml><?xml version="1.0" encoding="utf-8"?>
<sst xmlns="http://schemas.openxmlformats.org/spreadsheetml/2006/main" count="7117" uniqueCount="978">
  <si>
    <t>ROTHIRSCH</t>
  </si>
  <si>
    <t>RED DEER</t>
  </si>
  <si>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</si>
  <si>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</si>
  <si>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</si>
  <si>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</si>
  <si>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</si>
  <si>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</si>
  <si>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</si>
  <si>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</si>
  <si>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</si>
  <si>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</si>
  <si>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</si>
  <si>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</si>
  <si>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5.Parema sarve pikkus , cm</t>
  </si>
  <si>
    <t>5. Länge der rechten Stange, cm</t>
  </si>
  <si>
    <t>5. Length of antler, right, cm</t>
  </si>
  <si>
    <t>6. Vasaku sarve pikkus, cm</t>
  </si>
  <si>
    <t>6. Länge der linken Stange, cm</t>
  </si>
  <si>
    <t>6. Length of antler, left, cm</t>
  </si>
  <si>
    <t>7. Parema silmaharu pikkus, cm</t>
  </si>
  <si>
    <t>7. Länge des rechten Augsprosses, cm</t>
  </si>
  <si>
    <t>7. Length of brow  tine, right, cm</t>
  </si>
  <si>
    <t>8. Vasaku silmaharu pikkus, cm</t>
  </si>
  <si>
    <t>8. Länge des linken Augsprosses, cm</t>
  </si>
  <si>
    <t>8. Length of brow   tine , left, cm</t>
  </si>
  <si>
    <t>9. Parema keskmise haru pikkus, cm</t>
  </si>
  <si>
    <t>9.Länge des rechten Mittelsprosses, cm</t>
  </si>
  <si>
    <t>9. Length of tray  tine, right, cm</t>
  </si>
  <si>
    <t>10. Vasaku keskmise haru pikkus, cm</t>
  </si>
  <si>
    <t>10.Länge des linken Mittelsprosses, cm</t>
  </si>
  <si>
    <t>10. Length of tray  tine, left, cm</t>
  </si>
  <si>
    <t>11. Parema kibunapärja ümbermõõt, cm</t>
  </si>
  <si>
    <t>11.Umfang der rechten Rose, cm</t>
  </si>
  <si>
    <t>11. Circumference of coronet, right, cm</t>
  </si>
  <si>
    <t>12. Vasaku kibunapärja ümbermõõt, cm</t>
  </si>
  <si>
    <t>12.Umfang der linken Rose, cm</t>
  </si>
  <si>
    <t>12. Circumference of coronet, left, cm</t>
  </si>
  <si>
    <t>13. Parema sarvetüviku alumine ümbermõõt, cm</t>
  </si>
  <si>
    <t>13.Umfang untere Stangenmessung rechts, cm</t>
  </si>
  <si>
    <t>13. Circumference of lower beam, right, cm</t>
  </si>
  <si>
    <t>14. Vasaku sarvetüviku alumine ümbermõõt, cm</t>
  </si>
  <si>
    <t>14.Umfang untere Stangenmessung links, cm</t>
  </si>
  <si>
    <t>14. Circumference of lower beam, left, cm</t>
  </si>
  <si>
    <t>15. Parema sarvetüviku ülemine ümbermõõt, cm</t>
  </si>
  <si>
    <t>15.Umfang obere Stangenmessung, rechts, cm</t>
  </si>
  <si>
    <t>15. Circumference of upper beam, right, cm</t>
  </si>
  <si>
    <t>16. Vasaku sarvetüviku ülemine ümbermõõt, cm</t>
  </si>
  <si>
    <t>16.Umfang obere Stangenmessung, links, cm</t>
  </si>
  <si>
    <t>16. Circumference of upper beam, left, cm</t>
  </si>
  <si>
    <t>17. Sarvede kaal, kg</t>
  </si>
  <si>
    <t>17.Gewicht, kg</t>
  </si>
  <si>
    <t>17. Weight of antlers</t>
  </si>
  <si>
    <t>18. Sarveharude arv</t>
  </si>
  <si>
    <t>18.Zahl der Enden</t>
  </si>
  <si>
    <t>18. Number of tine ends</t>
  </si>
  <si>
    <t>19. Sarvedevaheline laius, cm</t>
  </si>
  <si>
    <t>19.Auslage, cm</t>
  </si>
  <si>
    <t>19. Inside span, cm</t>
  </si>
  <si>
    <t>20. Vaheharud</t>
  </si>
  <si>
    <t>20.Eissprossen</t>
  </si>
  <si>
    <t>20. Bay tines</t>
  </si>
  <si>
    <t>21. Värvus</t>
  </si>
  <si>
    <t>21.Farbe</t>
  </si>
  <si>
    <t>21. Colour</t>
  </si>
  <si>
    <t>22. Kibunalisus</t>
  </si>
  <si>
    <t>22.Perlung</t>
  </si>
  <si>
    <t>22. Pearling</t>
  </si>
  <si>
    <t>23. Sarvede tipud</t>
  </si>
  <si>
    <t>23.Spitzen der Enden</t>
  </si>
  <si>
    <t>23. Tine ends</t>
  </si>
  <si>
    <t>24. Kroon</t>
  </si>
  <si>
    <t>24.Krone</t>
  </si>
  <si>
    <t>24. Crown tines</t>
  </si>
  <si>
    <t>25. Mahahindlus</t>
  </si>
  <si>
    <t>25.Abzüge</t>
  </si>
  <si>
    <t>25. Penalty Points</t>
  </si>
  <si>
    <t>26.Punktid</t>
  </si>
  <si>
    <t>26. Punktzahl</t>
  </si>
  <si>
    <t>26. Score</t>
  </si>
  <si>
    <t>27. Medal</t>
  </si>
  <si>
    <t>27. Preis</t>
  </si>
  <si>
    <t>vanus</t>
  </si>
  <si>
    <t>I</t>
  </si>
  <si>
    <t>II</t>
  </si>
  <si>
    <t>III</t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</si>
  <si>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</si>
  <si>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</si>
  <si>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</si>
  <si>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</si>
  <si>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</si>
  <si>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</si>
  <si>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</si>
  <si>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</si>
  <si>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</si>
  <si>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</si>
  <si>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</si>
  <si>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</si>
  <si>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</si>
  <si>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</si>
  <si>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</si>
  <si>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</si>
  <si>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</si>
  <si>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</si>
  <si>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</si>
  <si>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</si>
  <si>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</si>
  <si>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</si>
  <si>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</si>
  <si>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</si>
  <si>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</si>
  <si>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</si>
  <si>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</si>
  <si>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</si>
  <si>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</si>
  <si>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</si>
  <si>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</si>
  <si>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</si>
  <si>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</si>
  <si>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</si>
  <si>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</t>
  </si>
  <si>
    <t>16. Punktzahl</t>
  </si>
  <si>
    <t>16. Score</t>
  </si>
  <si>
    <t>17. Medal</t>
  </si>
  <si>
    <t>17. Preis</t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</si>
  <si>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</si>
  <si>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</si>
  <si>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</si>
  <si>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</si>
  <si>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</si>
  <si>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</si>
  <si>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</si>
  <si>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</si>
  <si>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</si>
  <si>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</si>
  <si>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</si>
  <si>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</si>
  <si>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</si>
  <si>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</si>
  <si>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</si>
  <si>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</si>
  <si>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</si>
  <si>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</si>
  <si>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</si>
  <si>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</si>
  <si>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11. Juurdearvestus</t>
  </si>
  <si>
    <t>11. Zuschläge</t>
  </si>
  <si>
    <t>11. Beauty Points</t>
  </si>
  <si>
    <t>12. Mahaarvestus</t>
  </si>
  <si>
    <t>12. Abzüge</t>
  </si>
  <si>
    <t>12. Penalty Points</t>
  </si>
  <si>
    <t>13. Hindepunktide summa</t>
  </si>
  <si>
    <t>13. Punktzahl</t>
  </si>
  <si>
    <t>13. Score</t>
  </si>
  <si>
    <t>14. Medal</t>
  </si>
  <si>
    <t>14. Preis</t>
  </si>
  <si>
    <t>MARDERHUNDSCHÄDEL</t>
  </si>
  <si>
    <t>RACCON DOG SKULL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</si>
  <si>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</si>
  <si>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</si>
  <si>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</si>
  <si>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</si>
  <si>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</si>
  <si>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</si>
  <si>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</si>
  <si>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</si>
  <si>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</si>
  <si>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</si>
  <si>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</si>
  <si>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DACHSSCHÄDEL</t>
  </si>
  <si>
    <t>BADGER SKULL</t>
  </si>
  <si>
    <t>LUCHSSCHÄDEL</t>
  </si>
  <si>
    <t>LYNX SKULL</t>
  </si>
  <si>
    <t>Ants Pehk</t>
  </si>
  <si>
    <t>WOLFSCHÄDEL</t>
  </si>
  <si>
    <t>WOLF SKULL</t>
  </si>
  <si>
    <t>Omistaja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</si>
  <si>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</si>
  <si>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</si>
  <si>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</si>
  <si>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</si>
  <si>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</si>
  <si>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</si>
  <si>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</si>
  <si>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</si>
  <si>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</si>
  <si>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WOLFSBALG</t>
  </si>
  <si>
    <t>WOLF SKIN</t>
  </si>
  <si>
    <t xml:space="preserve"> </t>
  </si>
  <si>
    <t>5. Naha pikkus, cm</t>
  </si>
  <si>
    <t>5. Länge des Balges, cm</t>
  </si>
  <si>
    <t>5. Length of skin, cm</t>
  </si>
  <si>
    <t>6. Naha laius, cm</t>
  </si>
  <si>
    <t>6. Breite des Balges, cm</t>
  </si>
  <si>
    <t>6. Width of skin, cm</t>
  </si>
  <si>
    <t>7. Karvade pikkus, %</t>
  </si>
  <si>
    <t>7. Haarlange, %</t>
  </si>
  <si>
    <t>7. Length of hair, %</t>
  </si>
  <si>
    <t>8. Karvastiku tihedus ja ühtlus, %</t>
  </si>
  <si>
    <t>8. Haardichte und Regelmäßingkeit der Verteilung, %</t>
  </si>
  <si>
    <t>8. Density and regularity of implanta-</t>
  </si>
  <si>
    <t>9. Lakk, %</t>
  </si>
  <si>
    <t>9. Kragenausbildung, %</t>
  </si>
  <si>
    <t>tion of hair, %</t>
  </si>
  <si>
    <t>10. Hindepunktide summa</t>
  </si>
  <si>
    <t>10. Punktzahl</t>
  </si>
  <si>
    <t>9. Width of neck, %</t>
  </si>
  <si>
    <t>11. Medal</t>
  </si>
  <si>
    <t>11. Preis</t>
  </si>
  <si>
    <t>10. Score</t>
  </si>
  <si>
    <t>Kokonaispistemäärä</t>
  </si>
  <si>
    <t>Osoite</t>
  </si>
  <si>
    <t>Kaatoaika</t>
  </si>
  <si>
    <t>Nahan leveys</t>
  </si>
  <si>
    <t>Huomautus</t>
  </si>
  <si>
    <t>Tuomari 3</t>
  </si>
  <si>
    <t>Karvan pituus</t>
  </si>
  <si>
    <t>Karvan tasaisuus ja massavuus</t>
  </si>
  <si>
    <t>Kauluksen leveys</t>
  </si>
  <si>
    <t>LUCHSBALG</t>
  </si>
  <si>
    <t>LYNX  SKIN</t>
  </si>
  <si>
    <t>7. Käppadevaheline laius, cm</t>
  </si>
  <si>
    <t>7.Klafterung, cm</t>
  </si>
  <si>
    <t>7.Spread, cm</t>
  </si>
  <si>
    <t>8. Täpilisus, %</t>
  </si>
  <si>
    <t>8. Flecken, %</t>
  </si>
  <si>
    <t>8.Spots on coat, %</t>
  </si>
  <si>
    <t>9. Kõrvapintslid ja vuntsid, %</t>
  </si>
  <si>
    <t>9. Ohrenspitzen und Schnurrbart, %</t>
  </si>
  <si>
    <t>9. Tips on the ears and face whiskers, %</t>
  </si>
  <si>
    <t>10. Karvastiku ühtlus ja karvade pikkus, %</t>
  </si>
  <si>
    <t>10. Länge und Regelmäßigkeit der Behaarung, %</t>
  </si>
  <si>
    <t>10. Length and regularity of implantation of the fur, %</t>
  </si>
  <si>
    <t>11. Põskhabe, %</t>
  </si>
  <si>
    <t>11. Backenbart, %</t>
  </si>
  <si>
    <t>11. Side whiskers</t>
  </si>
  <si>
    <t>12. Hindepunktide summa</t>
  </si>
  <si>
    <t>12. Punktzahl</t>
  </si>
  <si>
    <t>12. Score</t>
  </si>
  <si>
    <t>13. Medal</t>
  </si>
  <si>
    <t>13. Preis</t>
  </si>
  <si>
    <t>Pilkut</t>
  </si>
  <si>
    <t>Korvatupsut</t>
  </si>
  <si>
    <t>Poskiparta</t>
  </si>
  <si>
    <t>Tuomari1</t>
  </si>
  <si>
    <t>Tuomari2</t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</si>
  <si>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</si>
  <si>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</si>
  <si>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</si>
  <si>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</si>
  <si>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</si>
  <si>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</si>
  <si>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</si>
  <si>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</si>
  <si>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6.  Vasaku sarvetüve ümbermõõt, cm</t>
  </si>
  <si>
    <t>6. Umfang der Tragstange, links, cm</t>
  </si>
  <si>
    <t>5.Circumference of beam, right, cm</t>
  </si>
  <si>
    <t>7.  Sarvede suurim laius, cm</t>
  </si>
  <si>
    <t>7. Auslage, cm</t>
  </si>
  <si>
    <t>6. Circumference of beam, left, cm</t>
  </si>
  <si>
    <t>8.  Parema sarve pikkus, cm</t>
  </si>
  <si>
    <t>8. Länge der Stange, rechts, cm</t>
  </si>
  <si>
    <t>7. Overall spread</t>
  </si>
  <si>
    <t>9.  Vasaku sarve pikkus, cm</t>
  </si>
  <si>
    <t>9. Länge der Stange, links, cm</t>
  </si>
  <si>
    <t>8. Length of beam, right, cm</t>
  </si>
  <si>
    <t>10. Parema sarvekühvli laius cm</t>
  </si>
  <si>
    <t>10. Breite der Schaufel, rechts, cm</t>
  </si>
  <si>
    <t>9. Length of beam, left, cm</t>
  </si>
  <si>
    <t>11. Vasaku sarvekühvli laius cm</t>
  </si>
  <si>
    <t>11. Breite der Schaufel, links, cm</t>
  </si>
  <si>
    <t>10. Width of palm, right, cm</t>
  </si>
  <si>
    <t>12. Parema sarve harude ümbermõõt cm</t>
  </si>
  <si>
    <t>12. Umfang der Enden, rechts, cm</t>
  </si>
  <si>
    <t>11. Width of palm, left, cm</t>
  </si>
  <si>
    <t>13. Vasaku sarve harude ümbermõõt cm</t>
  </si>
  <si>
    <t>13. Umfang der Enden, links, cm</t>
  </si>
  <si>
    <t>12. Circumference of tines on beam, right, cm</t>
  </si>
  <si>
    <t>14. Sarveharude keskmine pikkus cm</t>
  </si>
  <si>
    <t>14. Durchschnittliche Länge Enden, cm</t>
  </si>
  <si>
    <t>13. Circumference of tines on beam, left, cm</t>
  </si>
  <si>
    <t>15. Sarveharude arv</t>
  </si>
  <si>
    <t>15. Zahl der Enden</t>
  </si>
  <si>
    <t>14. Average length of all tines, cm</t>
  </si>
  <si>
    <t>16. Mahahindlus sarveharudelt</t>
  </si>
  <si>
    <t>16. Abzüge</t>
  </si>
  <si>
    <t>15. Number of tines</t>
  </si>
  <si>
    <t>17. Mahahindlus ebasümmeetrilisusest</t>
  </si>
  <si>
    <t>17. Abzüge</t>
  </si>
  <si>
    <t>16. Penalty Points</t>
  </si>
  <si>
    <t>18. Pallid</t>
  </si>
  <si>
    <t>18. Punktzahl</t>
  </si>
  <si>
    <t>17. Penalty Points</t>
  </si>
  <si>
    <t>19. Medal</t>
  </si>
  <si>
    <t>19. Preis</t>
  </si>
  <si>
    <t>18. Score</t>
  </si>
  <si>
    <t>Vanus</t>
  </si>
  <si>
    <t>5. Hindepunktide summa</t>
  </si>
  <si>
    <t>5. Punktzahl</t>
  </si>
  <si>
    <t>5. Score</t>
  </si>
  <si>
    <t>6. Medal</t>
  </si>
  <si>
    <t>6. Preis</t>
  </si>
  <si>
    <t>Trofee liik/ Medal</t>
  </si>
  <si>
    <t>Kokku</t>
  </si>
  <si>
    <t>Metskitse sarved</t>
  </si>
  <si>
    <t>Põdra sarved</t>
  </si>
  <si>
    <t>Punahirve sarved</t>
  </si>
  <si>
    <t>Metssea kihvad</t>
  </si>
  <si>
    <t>Hundi nahk</t>
  </si>
  <si>
    <t>Ilvese nahk</t>
  </si>
  <si>
    <t>Hundi kolju</t>
  </si>
  <si>
    <t>Ilvese kolju</t>
  </si>
  <si>
    <t>Kähriku kolju</t>
  </si>
  <si>
    <t>Mägra kolju</t>
  </si>
  <si>
    <t>Kopra kolju</t>
  </si>
  <si>
    <t>Mufloni sarved</t>
  </si>
  <si>
    <t>Kabehirve sarved</t>
  </si>
  <si>
    <t>KOKKU</t>
  </si>
  <si>
    <t>BIBERSCHÄDEL</t>
  </si>
  <si>
    <t/>
  </si>
  <si>
    <t>BEAVER SKULL</t>
  </si>
  <si>
    <t>Pärnumaa</t>
  </si>
  <si>
    <t>KIVISTIK, Viljar</t>
  </si>
  <si>
    <t>LILLEMÄE, Andres</t>
  </si>
  <si>
    <t>HOLTER, Meelis</t>
  </si>
  <si>
    <t>RIITSALU, Guido</t>
  </si>
  <si>
    <t>VEIBER, Tõnu</t>
  </si>
  <si>
    <t>LOORENS, Peeter</t>
  </si>
  <si>
    <t>RAAP, Innar</t>
  </si>
  <si>
    <t>MIHKELSTEIN, Lembit</t>
  </si>
  <si>
    <t>NOORMETS, Sven</t>
  </si>
  <si>
    <t>LOORENTS, Peeter</t>
  </si>
  <si>
    <t>KARLE, Tõnu</t>
  </si>
  <si>
    <t>PIKMA, Jüri</t>
  </si>
  <si>
    <t>MÄTLIK, Raivo</t>
  </si>
  <si>
    <t>VILLOTA, Kalju</t>
  </si>
  <si>
    <t>SEPP, Anti</t>
  </si>
  <si>
    <t>PRIILINN, Peeter</t>
  </si>
  <si>
    <t>UUDIKAS, Mihkel</t>
  </si>
  <si>
    <t>KALDOJA, Eiko</t>
  </si>
  <si>
    <t>HERDOJA, Ero</t>
  </si>
  <si>
    <t>NOORMETS, Olev</t>
  </si>
  <si>
    <t>MÄTTAS, Argo</t>
  </si>
  <si>
    <t>JÄRVE, Vernek</t>
  </si>
  <si>
    <t>TÕNN, Karle</t>
  </si>
  <si>
    <t>KIVISIK, Marko</t>
  </si>
  <si>
    <t>LILL, Väino</t>
  </si>
  <si>
    <t>KUUSIK, Jaanus</t>
  </si>
  <si>
    <t>SIIG, Ego</t>
  </si>
  <si>
    <t>LILLES, Evald</t>
  </si>
  <si>
    <t>EENSALU, Jaano</t>
  </si>
  <si>
    <t>PIKKMETS, Mikk</t>
  </si>
  <si>
    <t>MERAS, Indrek</t>
  </si>
  <si>
    <t>JUHALO, Toomas</t>
  </si>
  <si>
    <t>KAAL, Kuno</t>
  </si>
  <si>
    <t>LANG, Janno</t>
  </si>
  <si>
    <t>DAMHIRSCH</t>
  </si>
  <si>
    <t>Fallow Deer</t>
  </si>
  <si>
    <t>LEHISTE, Tarmo</t>
  </si>
  <si>
    <t>Raplamaa</t>
  </si>
  <si>
    <t>RUUKEL, Jan</t>
  </si>
  <si>
    <t>SMAGIN, Valeri</t>
  </si>
  <si>
    <t>MÕTSAR, Janek</t>
  </si>
  <si>
    <t>TAMM, Tõnis</t>
  </si>
  <si>
    <t>KIMMEL, Rezo</t>
  </si>
  <si>
    <t>ERM, Margus</t>
  </si>
  <si>
    <t>TIIMUS, Andreas</t>
  </si>
  <si>
    <t>HEINLA, Raigo</t>
  </si>
  <si>
    <t>PITSAL, Kalev</t>
  </si>
  <si>
    <t>TOOMENURM, Tarmo</t>
  </si>
  <si>
    <t>JASKA, Jaan</t>
  </si>
  <si>
    <t>KALDA, Karli</t>
  </si>
  <si>
    <t>LIIN, Riivo</t>
  </si>
  <si>
    <t>AASPERE, Rein</t>
  </si>
  <si>
    <t>HEPPNER, Kalju</t>
  </si>
  <si>
    <t>KUIVJÕGI, Arvi</t>
  </si>
  <si>
    <t>LEMMING, Margus</t>
  </si>
  <si>
    <t>TASANE, Mart</t>
  </si>
  <si>
    <t>ILVES, Heiki</t>
  </si>
  <si>
    <t>TÕNISSON, Toomas</t>
  </si>
  <si>
    <t>KUKK, Kaido</t>
  </si>
  <si>
    <t>NÕMM, Allar</t>
  </si>
  <si>
    <t>PEKS, Armin</t>
  </si>
  <si>
    <t>TÕNN, Kalju</t>
  </si>
  <si>
    <t>OOLEP, Ain</t>
  </si>
  <si>
    <t>ERKMANN, Kuno</t>
  </si>
  <si>
    <t>KIVIKAS, Kaido</t>
  </si>
  <si>
    <t>6,5-7,5</t>
  </si>
  <si>
    <t>5,5-6,5</t>
  </si>
  <si>
    <t>7,5-8,5</t>
  </si>
  <si>
    <t>3,5-4,5</t>
  </si>
  <si>
    <t>4,5-5,5</t>
  </si>
  <si>
    <t>Valgamaa</t>
  </si>
  <si>
    <t>LIND, Andres</t>
  </si>
  <si>
    <t>Võrumaa</t>
  </si>
  <si>
    <t>LUME, Rein</t>
  </si>
  <si>
    <t>ERIK, Andres</t>
  </si>
  <si>
    <t>VEIN, Aare</t>
  </si>
  <si>
    <t>RUUDER, Ülo</t>
  </si>
  <si>
    <t>RUUDER, Tauno</t>
  </si>
  <si>
    <t>TOOTS, Silver</t>
  </si>
  <si>
    <t>SAAVEL, Tarmo</t>
  </si>
  <si>
    <t>ÕIGUS, Väino</t>
  </si>
  <si>
    <t>Venemaa</t>
  </si>
  <si>
    <t>BRAUNBÄRSCHÄDEL</t>
  </si>
  <si>
    <t>BEAR SKULL</t>
  </si>
  <si>
    <t xml:space="preserve">I </t>
  </si>
  <si>
    <t>ROTFUCHSSCHÄDEL</t>
  </si>
  <si>
    <t>FOX SKULL</t>
  </si>
  <si>
    <t>Järvamaa</t>
  </si>
  <si>
    <t>MÄEPALU, Tõnu</t>
  </si>
  <si>
    <t>LOHVART, Jaak</t>
  </si>
  <si>
    <t>Viljandimaa</t>
  </si>
  <si>
    <t>KIVIRAND, Toomas</t>
  </si>
  <si>
    <t>MÕTTUS, Mait</t>
  </si>
  <si>
    <t>SOOME, Raul</t>
  </si>
  <si>
    <t>MÕTTUS, Märten</t>
  </si>
  <si>
    <t>STRADINS, Aivars</t>
  </si>
  <si>
    <t>5 a</t>
  </si>
  <si>
    <t>ROHT, Urmas</t>
  </si>
  <si>
    <t>VAIT, Uno</t>
  </si>
  <si>
    <t>TEE, Martin</t>
  </si>
  <si>
    <t>VAHER, Omar</t>
  </si>
  <si>
    <t>VIIKMAN, Rein</t>
  </si>
  <si>
    <t>Läänemaa</t>
  </si>
  <si>
    <t xml:space="preserve">TEE, Martin </t>
  </si>
  <si>
    <t>SCHMIG, Bernhard</t>
  </si>
  <si>
    <t>KOBER, Ralf</t>
  </si>
  <si>
    <t>LAUR, Tarmo</t>
  </si>
  <si>
    <t>MAHONI, Aare</t>
  </si>
  <si>
    <t>REBANE, Eerik</t>
  </si>
  <si>
    <t>TUVIKENE, Ain</t>
  </si>
  <si>
    <t>KÄNGSEP, Lembit</t>
  </si>
  <si>
    <t>TULIK, Ülo</t>
  </si>
  <si>
    <t>KÄNGSEP, Madis</t>
  </si>
  <si>
    <t>PIKKUR, Kaido</t>
  </si>
  <si>
    <t>VATMAN, Valmer</t>
  </si>
  <si>
    <t>VIIKMAN, Mart</t>
  </si>
  <si>
    <t>RÕÕMUS, Andres</t>
  </si>
  <si>
    <t>KONGO, Kert</t>
  </si>
  <si>
    <t>PARKER, Harri</t>
  </si>
  <si>
    <t>TAMM, Sander</t>
  </si>
  <si>
    <t>PLAKS, Virgi</t>
  </si>
  <si>
    <t>TSIRKOV, Anatoli</t>
  </si>
  <si>
    <t>SPALLE, Tarvo</t>
  </si>
  <si>
    <t>TÕNISSON, Eerik</t>
  </si>
  <si>
    <t>MÄSSAK, Jaak</t>
  </si>
  <si>
    <t>RINGE, Jüri</t>
  </si>
  <si>
    <t>KOOKMAA, Taavi</t>
  </si>
  <si>
    <t xml:space="preserve">RINGE, Jüri </t>
  </si>
  <si>
    <t>TAMBUR, Toomas</t>
  </si>
  <si>
    <t>KARU, Urmas</t>
  </si>
  <si>
    <t>PAJUR, Andrus</t>
  </si>
  <si>
    <t>JÄRVMÄGI, Rene</t>
  </si>
  <si>
    <t>VIIL, Peeter</t>
  </si>
  <si>
    <t>AMUR, Urmas</t>
  </si>
  <si>
    <t>Harjumaa</t>
  </si>
  <si>
    <t xml:space="preserve">VIIL, Peeter </t>
  </si>
  <si>
    <t xml:space="preserve">MATROV, Raivo </t>
  </si>
  <si>
    <t>SOLL, Urmas</t>
  </si>
  <si>
    <t>MÄGI, Mait</t>
  </si>
  <si>
    <t>VIIRMAA, Fred</t>
  </si>
  <si>
    <t xml:space="preserve">ÜÜRIKE, Jaan </t>
  </si>
  <si>
    <t>LOHUR, Jaanus</t>
  </si>
  <si>
    <t>MATROV, Raivo</t>
  </si>
  <si>
    <t>TÕNISSON, Artur</t>
  </si>
  <si>
    <t>HERMANN, Heiki</t>
  </si>
  <si>
    <t>HOLM, Kristo</t>
  </si>
  <si>
    <t>VAKS, Tanel</t>
  </si>
  <si>
    <t>MAARAND, Koit</t>
  </si>
  <si>
    <t>RIIS, Rasmus</t>
  </si>
  <si>
    <t>TREIER, Taavi</t>
  </si>
  <si>
    <t>MATROV, Olev</t>
  </si>
  <si>
    <t>VEETAMM, Heiki</t>
  </si>
  <si>
    <t>JÕGISALU, Endel</t>
  </si>
  <si>
    <t>LOHVART, Jaan</t>
  </si>
  <si>
    <t>PÕLDVER, Himot</t>
  </si>
  <si>
    <t>TOOM, Risto</t>
  </si>
  <si>
    <t xml:space="preserve">VIIDAS, Kalvi </t>
  </si>
  <si>
    <t>LEVOL, Mati</t>
  </si>
  <si>
    <t>KYYRÖNEN, Timo</t>
  </si>
  <si>
    <t>KALAVUS, Jasper</t>
  </si>
  <si>
    <t>PÄRNA, Vello</t>
  </si>
  <si>
    <t>TANVEL, Tarmo</t>
  </si>
  <si>
    <t>MÜLTS, Valdo</t>
  </si>
  <si>
    <t>PAJULA, Ain</t>
  </si>
  <si>
    <t>RAE, Ermo</t>
  </si>
  <si>
    <t>ILSTROM, Valdo</t>
  </si>
  <si>
    <t>KALDA, Argo</t>
  </si>
  <si>
    <t>PÄRENSON, Jaan</t>
  </si>
  <si>
    <t>REINAAS, Silver</t>
  </si>
  <si>
    <t>AMUR, Aleksander</t>
  </si>
  <si>
    <t>ÜÜRIKE, Jaan</t>
  </si>
  <si>
    <t>MÕTTUS, Valdur</t>
  </si>
  <si>
    <t>HOLM,Kristo</t>
  </si>
  <si>
    <t>5,5- 6,5</t>
  </si>
  <si>
    <t>7,5-6,5</t>
  </si>
  <si>
    <t>5,5 - 6,5</t>
  </si>
  <si>
    <t>5,5 - 6,0</t>
  </si>
  <si>
    <t>7,5 - 8,5</t>
  </si>
  <si>
    <t>6,5 - 7,5</t>
  </si>
  <si>
    <t>STRADINŠ, Aivars</t>
  </si>
  <si>
    <t>Rebase kolju</t>
  </si>
  <si>
    <t>Karu kolju</t>
  </si>
  <si>
    <t>TEDER, Priit</t>
  </si>
  <si>
    <t xml:space="preserve">JÄRVMÄGI, Rene </t>
  </si>
  <si>
    <t xml:space="preserve">TOSS, Rudolf </t>
  </si>
  <si>
    <t>Põlvamaa</t>
  </si>
  <si>
    <t>Saaremaa</t>
  </si>
  <si>
    <t>MÄNNISTE, Mikk</t>
  </si>
  <si>
    <t>4-5 a</t>
  </si>
  <si>
    <t>ORGLA, Raul</t>
  </si>
  <si>
    <t>Ida-Virumaa</t>
  </si>
  <si>
    <t>VÄÄT, Toomas</t>
  </si>
  <si>
    <t>RAIDMA, Imre</t>
  </si>
  <si>
    <t>Lääne-Virumaa</t>
  </si>
  <si>
    <t>PUUSEP, Verner</t>
  </si>
  <si>
    <t>HABAKUK, Jaanus</t>
  </si>
  <si>
    <t>ROODEN, Rasmus</t>
  </si>
  <si>
    <t>VALDMETS, Marko</t>
  </si>
  <si>
    <t>NEEVE, Tiit</t>
  </si>
  <si>
    <t>MUTTIK, Kaido</t>
  </si>
  <si>
    <t>LUKMANN, Jaan</t>
  </si>
  <si>
    <t>KROOBEN, Raigo</t>
  </si>
  <si>
    <t>LEPIK, Eldur</t>
  </si>
  <si>
    <t>Lääne-virumaa</t>
  </si>
  <si>
    <t>HALLING, Madis</t>
  </si>
  <si>
    <t>TEDER, Riho</t>
  </si>
  <si>
    <t>MÄGI, Martin</t>
  </si>
  <si>
    <t>NÕLVAK, Kristo</t>
  </si>
  <si>
    <t>VOGT, Elton</t>
  </si>
  <si>
    <t>Hiiumaa</t>
  </si>
  <si>
    <t>SIILAK, Avo</t>
  </si>
  <si>
    <t>KESKLA, Raivo</t>
  </si>
  <si>
    <t>MÄGI, Meelis</t>
  </si>
  <si>
    <t>SAAR, Vaiko</t>
  </si>
  <si>
    <t>VAARAMAA, Oskar Johannes</t>
  </si>
  <si>
    <t>11,5-12,5</t>
  </si>
  <si>
    <t>AALJA, Aare</t>
  </si>
  <si>
    <t>RAAM, Ain</t>
  </si>
  <si>
    <t>JAZÕKOV, Andrus</t>
  </si>
  <si>
    <t>HALLING, Mehis</t>
  </si>
  <si>
    <t>OJASTE, Tarmo</t>
  </si>
  <si>
    <t>AAVA, Marek</t>
  </si>
  <si>
    <t>ROSSMANN, Madis</t>
  </si>
  <si>
    <t>MATIKAINEN, Mirek</t>
  </si>
  <si>
    <t>VAARMAA, Oskar</t>
  </si>
  <si>
    <t>TAMMININ, Jarmo</t>
  </si>
  <si>
    <t>PAAL, Indrek</t>
  </si>
  <si>
    <t>MADILAINEN, Janar</t>
  </si>
  <si>
    <t>JÄRVAMÄGI, Peeter</t>
  </si>
  <si>
    <t>ROSSMANN, Andres</t>
  </si>
  <si>
    <t>PALGI, Andres</t>
  </si>
  <si>
    <t>LAMPE, Aivar</t>
  </si>
  <si>
    <t>KLIIMAND,  Harri</t>
  </si>
  <si>
    <t>LEINBOCK,Vahur</t>
  </si>
  <si>
    <t>KINGU, Andreas</t>
  </si>
  <si>
    <t>ALATSEI, Villu</t>
  </si>
  <si>
    <t>RAUDLA, Esper</t>
  </si>
  <si>
    <t>SEŠTAKOV, Anatoli</t>
  </si>
  <si>
    <t>TOOM, Aivar</t>
  </si>
  <si>
    <t>RAGGAS, Alo</t>
  </si>
  <si>
    <t>KALLIS, Kaido</t>
  </si>
  <si>
    <t>TIKOVT, Margus</t>
  </si>
  <si>
    <t>KALLIS Kalmer</t>
  </si>
  <si>
    <t>TARTO, Mati</t>
  </si>
  <si>
    <t>8,5-9,5</t>
  </si>
  <si>
    <t>LAURINGSON, Ain</t>
  </si>
  <si>
    <t>JUNTTI, Martti</t>
  </si>
  <si>
    <t>9,5-10,5</t>
  </si>
  <si>
    <t>LEPIKSOO, Heimar</t>
  </si>
  <si>
    <t>leidsarv</t>
  </si>
  <si>
    <t>VAARAMAA, Timo</t>
  </si>
  <si>
    <t>AHI, Arno</t>
  </si>
  <si>
    <t>KASK, Jaak</t>
  </si>
  <si>
    <t>KEINANEN, Markku</t>
  </si>
  <si>
    <t>HARKMANN, Otto</t>
  </si>
  <si>
    <t>KALLIS, Kalmer</t>
  </si>
  <si>
    <t>REKKOR, Tiit</t>
  </si>
  <si>
    <t>KLIIMAND, Harri</t>
  </si>
  <si>
    <t>VAHTER, Raul</t>
  </si>
  <si>
    <t>LEINBOCK, Vahur</t>
  </si>
  <si>
    <t>VISSEL, Rainer</t>
  </si>
  <si>
    <t>TAMMEL, Kair</t>
  </si>
  <si>
    <t>SOOSAAR, Thomas</t>
  </si>
  <si>
    <t>NÕGEL, Vesto</t>
  </si>
  <si>
    <t>ARUOJA, Ilmar</t>
  </si>
  <si>
    <t>KOPPEL, Kalev</t>
  </si>
  <si>
    <t>VÕIME, Toomas</t>
  </si>
  <si>
    <t>SIBUL, Siim</t>
  </si>
  <si>
    <t>ÜLLIM, Üllar</t>
  </si>
  <si>
    <t>PUUSEPP, Mehis</t>
  </si>
  <si>
    <t>ŠULTS, Jaan</t>
  </si>
  <si>
    <t>SAAGIM, Aare</t>
  </si>
  <si>
    <t>KOKKMAA, Meelis</t>
  </si>
  <si>
    <t>KAIO, Steven</t>
  </si>
  <si>
    <t>KOLLOM, Levo</t>
  </si>
  <si>
    <t>OOTSING, Andres</t>
  </si>
  <si>
    <t>VÕRO, Urmas</t>
  </si>
  <si>
    <t>RAUDSEPP, Rain</t>
  </si>
  <si>
    <t>RAUGME, Remo</t>
  </si>
  <si>
    <t>KOLPAKOV, Peeter</t>
  </si>
  <si>
    <t>LILL, Paavo</t>
  </si>
  <si>
    <t>TAAL, Liivar</t>
  </si>
  <si>
    <t>ÕIM, Jana</t>
  </si>
  <si>
    <t>PÕIM, Aimo</t>
  </si>
  <si>
    <t>KURVITS, Toomas</t>
  </si>
  <si>
    <t>KÕRE, Veiko</t>
  </si>
  <si>
    <t>SOOSAAR, Toomas</t>
  </si>
  <si>
    <t>METJER, Andres</t>
  </si>
  <si>
    <t>KUKK, Urmas</t>
  </si>
  <si>
    <t>KIIS, Jaanus</t>
  </si>
  <si>
    <t>TIGANE, Jaan</t>
  </si>
  <si>
    <t>RETTER, Indrek</t>
  </si>
  <si>
    <t>KASK, Veljo</t>
  </si>
  <si>
    <t>MUST, Ignar</t>
  </si>
  <si>
    <t>RAIG, Neeme</t>
  </si>
  <si>
    <t>TENSO, Vallo</t>
  </si>
  <si>
    <t>Jõgevamaa</t>
  </si>
  <si>
    <t>Tartumaa</t>
  </si>
  <si>
    <t xml:space="preserve">RINALDI, Andrus </t>
  </si>
  <si>
    <t xml:space="preserve">SARAPUU, Andrus </t>
  </si>
  <si>
    <t xml:space="preserve">ALEKSEJEV, Volli </t>
  </si>
  <si>
    <t>METJER, Rein</t>
  </si>
  <si>
    <t>RAUD, Gunnar</t>
  </si>
  <si>
    <t>HUNT, Henri</t>
  </si>
  <si>
    <t>NÕMM, Eero</t>
  </si>
  <si>
    <t xml:space="preserve">RAUGME, Remo </t>
  </si>
  <si>
    <t>TAMMEARU, Viljar</t>
  </si>
  <si>
    <t>OTTENSON, Kaigo</t>
  </si>
  <si>
    <t>PÄRN, Marko</t>
  </si>
  <si>
    <t>TIGASSON, Margus</t>
  </si>
  <si>
    <t>NIRK, Danel</t>
  </si>
  <si>
    <t>METJER, Tõnis</t>
  </si>
  <si>
    <t xml:space="preserve">POLTIMÄE, Rivo </t>
  </si>
  <si>
    <t>MÄRKS, Kalle</t>
  </si>
  <si>
    <t>KIMMEL,Reso</t>
  </si>
  <si>
    <t xml:space="preserve">ROOTS, Tarmo </t>
  </si>
  <si>
    <t xml:space="preserve">SOOSAAR, Aado </t>
  </si>
  <si>
    <t xml:space="preserve">ILUSK, Elari </t>
  </si>
  <si>
    <t>ILUSK, Elari</t>
  </si>
  <si>
    <t xml:space="preserve">VÄLBA, Kaupo </t>
  </si>
  <si>
    <t xml:space="preserve">VEETSMANN, Aare </t>
  </si>
  <si>
    <t xml:space="preserve">KALLIS, Kalmer </t>
  </si>
  <si>
    <t xml:space="preserve">KUUSE,Peeter </t>
  </si>
  <si>
    <t xml:space="preserve">RISTIMETS, Rainer </t>
  </si>
  <si>
    <t>VÄLBA, Kaupo</t>
  </si>
  <si>
    <t xml:space="preserve">VOKSEPP, Elar </t>
  </si>
  <si>
    <t>SOOSAAR, Aado</t>
  </si>
  <si>
    <t xml:space="preserve">KOOKMAA, Taavi </t>
  </si>
  <si>
    <t>KALJA, Meelis</t>
  </si>
  <si>
    <t>JALAK, Annaliisa</t>
  </si>
  <si>
    <t>ALJAK, Riho</t>
  </si>
  <si>
    <t>≥10,5</t>
  </si>
  <si>
    <t>KÕVASK, Taivo</t>
  </si>
  <si>
    <t>PADRIK, Gaido</t>
  </si>
  <si>
    <t>VIHT, Tõnis</t>
  </si>
  <si>
    <t>SEPP, Evald</t>
  </si>
  <si>
    <t>UIBOPUU, Lauri</t>
  </si>
  <si>
    <t>REIMAN, Kaido</t>
  </si>
  <si>
    <t>SULP, Jaano</t>
  </si>
  <si>
    <t>RÕZOV, Vladimir</t>
  </si>
  <si>
    <t>SINIKALDA, Kaupo</t>
  </si>
  <si>
    <t>KAASIK, Vallot</t>
  </si>
  <si>
    <t>HELIMETS, Urmas</t>
  </si>
  <si>
    <t>ARUMÄE, Martin</t>
  </si>
  <si>
    <t>MÄLBERG, Urmas</t>
  </si>
  <si>
    <t>SAATRE, Vambola</t>
  </si>
  <si>
    <t>NUGIS, Tõnis</t>
  </si>
  <si>
    <t>JOANDI, Kõu</t>
  </si>
  <si>
    <t>4,5 - 5,5</t>
  </si>
  <si>
    <t>3,5 - 4,5</t>
  </si>
  <si>
    <t>MARTSIK, Lembit</t>
  </si>
  <si>
    <t>LUIK, Priit</t>
  </si>
  <si>
    <t>SUIK, Robert</t>
  </si>
  <si>
    <t>VALDAS, Arne</t>
  </si>
  <si>
    <t>HERMANN, Valdo</t>
  </si>
  <si>
    <t>8,5 - 9,5</t>
  </si>
  <si>
    <t>LAANELEHT, Laur</t>
  </si>
  <si>
    <t>LUKKA, Tõnis</t>
  </si>
  <si>
    <t>KRIISA, Ülo</t>
  </si>
  <si>
    <t>KAASIK, Fredi</t>
  </si>
  <si>
    <t>JÄRVLOO, Olar</t>
  </si>
  <si>
    <t>KOPPA, Ott</t>
  </si>
  <si>
    <t>VOKSEPP, Elar</t>
  </si>
  <si>
    <t>JUHKAM, Toomas</t>
  </si>
  <si>
    <t>SAAR, Terje</t>
  </si>
  <si>
    <t>HIRV, Rain</t>
  </si>
  <si>
    <t>KEMPI, Antti</t>
  </si>
  <si>
    <t>TÕHK, Johan</t>
  </si>
  <si>
    <t xml:space="preserve">LEIB, Arne </t>
  </si>
  <si>
    <t>MÄGI, Mart</t>
  </si>
  <si>
    <t>KIURU, Peeter</t>
  </si>
  <si>
    <t xml:space="preserve">VESKI, Tarmo </t>
  </si>
  <si>
    <t>ANNUS, Aare</t>
  </si>
  <si>
    <t>VANAMO, Antti</t>
  </si>
  <si>
    <t xml:space="preserve">OOTSING, Andres </t>
  </si>
  <si>
    <t xml:space="preserve">PUNDER, Ants </t>
  </si>
  <si>
    <t>LINNO, Urmas</t>
  </si>
  <si>
    <t>NÖPS, Oliver</t>
  </si>
  <si>
    <t xml:space="preserve">PAIMLA, Raigo </t>
  </si>
  <si>
    <t>LEPISK, Arvi</t>
  </si>
  <si>
    <t xml:space="preserve">RAAVE, Heldur </t>
  </si>
  <si>
    <t>URI, Marek</t>
  </si>
  <si>
    <t>PÕLVA JS</t>
  </si>
  <si>
    <t>avariiline</t>
  </si>
  <si>
    <t xml:space="preserve">REHTSALU, Sulev </t>
  </si>
  <si>
    <t xml:space="preserve">VALDAS, Arne </t>
  </si>
  <si>
    <t>LEIB, Arne</t>
  </si>
  <si>
    <t xml:space="preserve">RAUD, Gunnar </t>
  </si>
  <si>
    <t>LOOTUS, Indrek</t>
  </si>
  <si>
    <t>RÜÜTEL, Tõnu</t>
  </si>
  <si>
    <t xml:space="preserve">KALJA, Meelis </t>
  </si>
  <si>
    <t xml:space="preserve">PADRIK,Kaido </t>
  </si>
  <si>
    <t xml:space="preserve">TIGASSON, Margus </t>
  </si>
  <si>
    <t>SIMM, Janno</t>
  </si>
  <si>
    <t xml:space="preserve">KOPPEL,Kalev </t>
  </si>
  <si>
    <t xml:space="preserve">VESKI, Varmo </t>
  </si>
  <si>
    <t xml:space="preserve">HRISTOFOROV, Andrei </t>
  </si>
  <si>
    <t>RAMMUL, Tiit</t>
  </si>
  <si>
    <t>VALDAS, Aimar</t>
  </si>
  <si>
    <t>LEMBER, Andi</t>
  </si>
  <si>
    <t>LUKNER, Enver</t>
  </si>
  <si>
    <t>KAJU, Indrek</t>
  </si>
  <si>
    <t>KALAMEES, Indrek</t>
  </si>
  <si>
    <t>KAUBER, Mihkel</t>
  </si>
  <si>
    <t>SELEZOV, Igor</t>
  </si>
  <si>
    <t>PALU, Aadi</t>
  </si>
  <si>
    <t>SMITT, Erki</t>
  </si>
  <si>
    <t>VARIK, Andrus</t>
  </si>
  <si>
    <t>PIHL, Anari</t>
  </si>
  <si>
    <t>ERICHON, Rolf</t>
  </si>
  <si>
    <t>PAGIL, Raino</t>
  </si>
  <si>
    <t>KIRS, Madis</t>
  </si>
  <si>
    <t>JÕGI, Aivar</t>
  </si>
  <si>
    <t>RAND, Avo</t>
  </si>
  <si>
    <t>SEPP, Andrus</t>
  </si>
  <si>
    <t>SAI, Peeter</t>
  </si>
  <si>
    <t>PIHELPUU, Valdur</t>
  </si>
  <si>
    <t>KAPLAN, Rimon</t>
  </si>
  <si>
    <t>RIST, Risto</t>
  </si>
  <si>
    <t>AUS, Aarne</t>
  </si>
  <si>
    <t>PÄÄSK, Aare</t>
  </si>
  <si>
    <t>MAIMRE, Oliver</t>
  </si>
  <si>
    <t>LILLEORG, Urmas</t>
  </si>
  <si>
    <t>KAJU, Jüri</t>
  </si>
  <si>
    <t>KUUDER, Hinnar</t>
  </si>
  <si>
    <t>RIST, Timo</t>
  </si>
  <si>
    <t>LIGI, Karli</t>
  </si>
  <si>
    <t>VAKRÕM, Tõnu</t>
  </si>
  <si>
    <t>ANNUS, Valdek</t>
  </si>
  <si>
    <t>KUUSER, Hannes</t>
  </si>
  <si>
    <t>PEEDU, Imre</t>
  </si>
  <si>
    <t>TORN, Andres</t>
  </si>
  <si>
    <t>PIHEL, Vello</t>
  </si>
  <si>
    <t>KIVISILD, Riho</t>
  </si>
  <si>
    <t>HEIN, Martin</t>
  </si>
  <si>
    <t>TAMMIN, Rein</t>
  </si>
  <si>
    <t>SPITSÕN, Jüri</t>
  </si>
  <si>
    <t>KOKK, Aivar</t>
  </si>
  <si>
    <t>IGE, Kristjan</t>
  </si>
  <si>
    <t>KAEVATS, Kristen</t>
  </si>
  <si>
    <t>KAUBER, Alo</t>
  </si>
  <si>
    <t>ÕUNPUU, Rein</t>
  </si>
  <si>
    <t>NELIS, Valdur</t>
  </si>
  <si>
    <t>KAJU, Pavo</t>
  </si>
  <si>
    <t>AAVIK, Ardi</t>
  </si>
  <si>
    <t>VILLAK, Taivo</t>
  </si>
  <si>
    <t>VAHAR, Jaan</t>
  </si>
  <si>
    <t>KIRS, Mati</t>
  </si>
  <si>
    <t>OLLERMAA, Rainer</t>
  </si>
  <si>
    <t>MUUL, Kalju</t>
  </si>
  <si>
    <t>KANA, Kristjan</t>
  </si>
  <si>
    <t>ARON, Andres</t>
  </si>
  <si>
    <t>HAAMER, Jürgen</t>
  </si>
  <si>
    <t>KLEE, Renee</t>
  </si>
  <si>
    <t>SILD, Kaupo</t>
  </si>
  <si>
    <t>LAEV, Glaid</t>
  </si>
  <si>
    <t>TARGEM, Ain</t>
  </si>
  <si>
    <t>SIVOUS, Alain</t>
  </si>
  <si>
    <t>TARVIS, Mihkel</t>
  </si>
  <si>
    <t>ALTMÄE, Siim</t>
  </si>
  <si>
    <t>RAPPU, Janos</t>
  </si>
  <si>
    <t>RAND, Raido</t>
  </si>
  <si>
    <t>VEANES, Sander</t>
  </si>
  <si>
    <t>TAIMLA, Ülo</t>
  </si>
  <si>
    <t>VAHAR, Priit</t>
  </si>
  <si>
    <t>JAAKSOO, Toivo</t>
  </si>
  <si>
    <t>TÄNAV, Marek</t>
  </si>
  <si>
    <t>VILT, Arvi</t>
  </si>
  <si>
    <t>APRI, Väino</t>
  </si>
  <si>
    <t>VANA, Toomas</t>
  </si>
  <si>
    <t>VIIPSI, Mart</t>
  </si>
  <si>
    <t>BRAUNBÄRBALG</t>
  </si>
  <si>
    <t>BEAR SKIN</t>
  </si>
  <si>
    <t>7. Haarlänge, %</t>
  </si>
  <si>
    <t>8. Karvastiku ühtlus, %</t>
  </si>
  <si>
    <t>8. Regelmässigkeit der Behaarung, %</t>
  </si>
  <si>
    <t>8.Regularity of implantation of hair, %</t>
  </si>
  <si>
    <t>9. Karvastiku tihedus ja läige, %</t>
  </si>
  <si>
    <t>9. Glanz der Behaarung und Haardichte, %</t>
  </si>
  <si>
    <t>9. Lustre and density of the skin, %</t>
  </si>
  <si>
    <t>ARUMÄE, Jaak</t>
  </si>
  <si>
    <t>Inglismaa</t>
  </si>
  <si>
    <t>SEPP, Neeme</t>
  </si>
  <si>
    <t>EICHFUS, Kalev</t>
  </si>
  <si>
    <t>MEIKUP, Elmar</t>
  </si>
  <si>
    <t>TÄHT, Aivo</t>
  </si>
  <si>
    <t>OJASOO, Juho</t>
  </si>
  <si>
    <t>RAUD, Mihkel</t>
  </si>
  <si>
    <t>&gt;15</t>
  </si>
  <si>
    <t>AASMA, Hannes</t>
  </si>
  <si>
    <t>JÕHVIK, Eigo</t>
  </si>
  <si>
    <t>KASELAID, Karmo</t>
  </si>
  <si>
    <t>ÜKSIK, Janno</t>
  </si>
  <si>
    <t>TANG, Mati</t>
  </si>
  <si>
    <t>LÜHI, Lembit</t>
  </si>
  <si>
    <t>PRUUL, Marko</t>
  </si>
  <si>
    <t>SEPP, Madis</t>
  </si>
  <si>
    <t>KRUUSMÄGI, Urmas</t>
  </si>
  <si>
    <t>KATTEL, Harri</t>
  </si>
  <si>
    <t>RÕUK, Tiit</t>
  </si>
  <si>
    <t>PILDRE, Urmas</t>
  </si>
  <si>
    <t>SAARELA, Anto</t>
  </si>
  <si>
    <t>ALBERT, Veljo</t>
  </si>
  <si>
    <t>HANNULA, Ari</t>
  </si>
  <si>
    <t>MODY, Jaanus</t>
  </si>
  <si>
    <t>SEEMA, Tarvo</t>
  </si>
  <si>
    <t>HÜTT, Kristjan</t>
  </si>
  <si>
    <t>BRIKKER, Jaan</t>
  </si>
  <si>
    <t>MARIPUU, Riho</t>
  </si>
  <si>
    <t>PÕLLUÄÄR, Toomas</t>
  </si>
  <si>
    <t>HEINLA, Endel</t>
  </si>
  <si>
    <t>KIIKER, Kristo</t>
  </si>
  <si>
    <t>KASELAID, Kalmer</t>
  </si>
  <si>
    <t>KÜTT, Valdur</t>
  </si>
  <si>
    <t>ALEV, Urmas</t>
  </si>
  <si>
    <t>MUUL, Marko</t>
  </si>
  <si>
    <t>SINGI, Taavi</t>
  </si>
  <si>
    <t>TOOMPUU, Arli</t>
  </si>
  <si>
    <t>KUUSKÜLL, Aivo</t>
  </si>
  <si>
    <t>KOERT, Vassili</t>
  </si>
  <si>
    <t>LIIK, Jaanus</t>
  </si>
  <si>
    <t>MÄGI, Rein</t>
  </si>
  <si>
    <t>MAI, Sulev</t>
  </si>
  <si>
    <t>PERE, Mihkel</t>
  </si>
  <si>
    <t>OLLERMA, Rainer</t>
  </si>
  <si>
    <t>JALAKAS, Toomas</t>
  </si>
  <si>
    <t>ENNEMUIST, Tiit</t>
  </si>
  <si>
    <t>JÕULU, Tarmo</t>
  </si>
  <si>
    <t>JÜRISSON, Alvar</t>
  </si>
  <si>
    <t>UUSSAAR, Rain</t>
  </si>
  <si>
    <t>ÕIGE, Neeme</t>
  </si>
  <si>
    <t>VOOG, Kalle</t>
  </si>
  <si>
    <t>EIST, Andres</t>
  </si>
  <si>
    <t>EIST, Heiki</t>
  </si>
  <si>
    <t>SAAGPAKK, Argo</t>
  </si>
  <si>
    <t>RAUD, Jalmar</t>
  </si>
  <si>
    <t>TAMM, Asko</t>
  </si>
  <si>
    <t>LAI, Alvar</t>
  </si>
  <si>
    <t>MÄGI, Roland</t>
  </si>
  <si>
    <t>VARIPUU, Aare</t>
  </si>
  <si>
    <t>AHU, Ago</t>
  </si>
  <si>
    <t>TISLER, Deilor-Renato</t>
  </si>
  <si>
    <t>AHU, Kalle</t>
  </si>
  <si>
    <t>FRIEDEMANN, Priit</t>
  </si>
  <si>
    <t>MÄEKS, Heldur</t>
  </si>
  <si>
    <t>VAHA, Kaido</t>
  </si>
  <si>
    <t>VARIK, Jaan</t>
  </si>
  <si>
    <t>HAAMER, Jaak</t>
  </si>
  <si>
    <t>KAUBER, Mihail</t>
  </si>
  <si>
    <t>AINER, Ago</t>
  </si>
  <si>
    <t>ÄRMUS, Jaan</t>
  </si>
  <si>
    <t>Tähnikhirve sarved</t>
  </si>
  <si>
    <t>Muntjaki sarved</t>
  </si>
  <si>
    <t>Karu nahk</t>
  </si>
  <si>
    <t>Siberi metskitse sarved</t>
  </si>
  <si>
    <t>LELUSELJA JS</t>
  </si>
  <si>
    <t>Valgesaba-hirve sarved</t>
  </si>
  <si>
    <t>HERMANDI, Heiki</t>
  </si>
  <si>
    <t>KORK, Kaidar</t>
  </si>
  <si>
    <t>Pölvamaa</t>
  </si>
  <si>
    <t>BALODIS, Tönis</t>
  </si>
  <si>
    <t>VAINO, Raul</t>
  </si>
  <si>
    <t>KÄÄRMA,  Jaanus</t>
  </si>
  <si>
    <t>MARKUS, Mait</t>
  </si>
  <si>
    <t>PALDER, Andres</t>
  </si>
  <si>
    <t>LUIGA, Kalev</t>
  </si>
  <si>
    <t>KÜBARSEPP, Kalev</t>
  </si>
  <si>
    <t>LAID, Meelis</t>
  </si>
  <si>
    <t>KÄÄRMA, Jaanus</t>
  </si>
  <si>
    <t>LEITARU, Rein</t>
  </si>
  <si>
    <t>VIILUP, Mati</t>
  </si>
  <si>
    <t>VALDMA, Jüri</t>
  </si>
  <si>
    <t>OLOP, Marko</t>
  </si>
  <si>
    <t>KUKK, Toivo</t>
  </si>
  <si>
    <t>KUUSK, Rait</t>
  </si>
  <si>
    <t>ENOK, Raien</t>
  </si>
  <si>
    <t>ABERUT, Urmas</t>
  </si>
  <si>
    <t>RÜNGAS, Peeter</t>
  </si>
  <si>
    <t>MARKUS, Siim</t>
  </si>
  <si>
    <t>9,5 - 10,5</t>
  </si>
  <si>
    <t>REHA, Tiit</t>
  </si>
  <si>
    <t>LUKS, Martin</t>
  </si>
  <si>
    <t>LILLEMÄE,Andres</t>
  </si>
  <si>
    <t>TEE, Enn</t>
  </si>
  <si>
    <t>VÄLLIK, Kalle</t>
  </si>
  <si>
    <t>VÄLJAOTS, Peep</t>
  </si>
  <si>
    <t>TAMMEPÄRG, Alar</t>
  </si>
  <si>
    <t>RIIS, Raivo</t>
  </si>
  <si>
    <t>LUKS, Jaan</t>
  </si>
  <si>
    <t>KOIDUSTE, Jaan</t>
  </si>
  <si>
    <t>LAUR, Risto</t>
  </si>
  <si>
    <t>HEINPALU, Olev</t>
  </si>
  <si>
    <t>JAANITS, Aivo</t>
  </si>
  <si>
    <t>TOOTS, Kalle</t>
  </si>
  <si>
    <t>ROHT, Kaspar</t>
  </si>
  <si>
    <t xml:space="preserve">PALDER, Andres </t>
  </si>
  <si>
    <t>TEEMANT, Margus</t>
  </si>
  <si>
    <t>SUITS, Eimar</t>
  </si>
  <si>
    <t>AUGER, Harry</t>
  </si>
  <si>
    <t>KALJURAND, Taisto</t>
  </si>
  <si>
    <t>VIIR, Karl-Robert</t>
  </si>
  <si>
    <t>ORR, Viktor</t>
  </si>
  <si>
    <t>HELLAT, Laur</t>
  </si>
  <si>
    <t>TAMMELA, Alar</t>
  </si>
  <si>
    <t>POLL, Rene</t>
  </si>
  <si>
    <t>HÄÄL, Aare</t>
  </si>
  <si>
    <t>BALODIS, Tõnis</t>
  </si>
  <si>
    <t>Tsehhi Vabariik</t>
  </si>
  <si>
    <t>RAJANDO, Ants</t>
  </si>
  <si>
    <t>LAID, Aldo</t>
  </si>
  <si>
    <t>SIHVER, Kennet</t>
  </si>
  <si>
    <t>VIILUP, Kauri</t>
  </si>
  <si>
    <t>HANNI, Margo</t>
  </si>
  <si>
    <t>SAARMANN, Tiit</t>
  </si>
  <si>
    <t>ALEKSEJEV, Vladimir</t>
  </si>
  <si>
    <t xml:space="preserve"> Harjumaa</t>
  </si>
  <si>
    <t>OLESK, Andres</t>
  </si>
  <si>
    <t>TSISTJAKOV, Gert</t>
  </si>
  <si>
    <t>UDUSALU, Marek</t>
  </si>
  <si>
    <t>SARAPUU, Ivo</t>
  </si>
  <si>
    <t>LAUR, Arvo</t>
  </si>
  <si>
    <t>HEINSAAR, Illar</t>
  </si>
  <si>
    <t>RAMLER, Ilmar</t>
  </si>
  <si>
    <t>PRIIMÄGI, Hendo</t>
  </si>
  <si>
    <t>KIKAS, Aivar</t>
  </si>
  <si>
    <t>ANTON, Martin</t>
  </si>
  <si>
    <t>SEPP, Marko</t>
  </si>
  <si>
    <t>KÕUHKNA, Toomas</t>
  </si>
  <si>
    <t>PÄRTEL, Elmur</t>
  </si>
  <si>
    <t>Läti Vabariik</t>
  </si>
  <si>
    <t>Poola Vabariik</t>
  </si>
  <si>
    <t>Leedu Vabariik</t>
  </si>
  <si>
    <t>Ungari Vabariik</t>
  </si>
  <si>
    <t>VAHERMÄE, Viljar</t>
  </si>
  <si>
    <t>SOLL,  Egert</t>
  </si>
  <si>
    <r>
      <t xml:space="preserve">REBASEKOLJU </t>
    </r>
    <r>
      <rPr>
        <b/>
        <i/>
        <sz val="12"/>
        <rFont val="Arial"/>
        <family val="2"/>
      </rPr>
      <t>(Vulpes vulpes)</t>
    </r>
  </si>
  <si>
    <r>
      <t>KÄHRIKUKOLJU   (</t>
    </r>
    <r>
      <rPr>
        <b/>
        <i/>
        <sz val="12"/>
        <rFont val="Arial"/>
        <family val="2"/>
      </rPr>
      <t>Nyctereutes procyonoides</t>
    </r>
    <r>
      <rPr>
        <b/>
        <sz val="12"/>
        <rFont val="Arial"/>
        <family val="2"/>
      </rPr>
      <t xml:space="preserve">) </t>
    </r>
  </si>
  <si>
    <r>
      <t>MÄGRAKOLJU (</t>
    </r>
    <r>
      <rPr>
        <b/>
        <i/>
        <sz val="12"/>
        <rFont val="Arial"/>
        <family val="2"/>
      </rPr>
      <t>Meles meles</t>
    </r>
    <r>
      <rPr>
        <b/>
        <sz val="12"/>
        <rFont val="Arial"/>
        <family val="2"/>
      </rPr>
      <t xml:space="preserve">)  </t>
    </r>
  </si>
  <si>
    <r>
      <t>ILVESEKOLJU (</t>
    </r>
    <r>
      <rPr>
        <b/>
        <i/>
        <sz val="12"/>
        <rFont val="Arial"/>
        <family val="2"/>
      </rPr>
      <t>Lynx lynx</t>
    </r>
    <r>
      <rPr>
        <b/>
        <sz val="12"/>
        <rFont val="Arial"/>
        <family val="2"/>
      </rPr>
      <t xml:space="preserve">) </t>
    </r>
  </si>
  <si>
    <r>
      <t xml:space="preserve">KARUKOLJU </t>
    </r>
    <r>
      <rPr>
        <b/>
        <i/>
        <sz val="12"/>
        <rFont val="Arial"/>
        <family val="2"/>
      </rPr>
      <t>(Ursus arctos)</t>
    </r>
  </si>
  <si>
    <r>
      <t>HUNDIKOLJU (</t>
    </r>
    <r>
      <rPr>
        <b/>
        <i/>
        <sz val="12"/>
        <rFont val="Arial"/>
        <family val="2"/>
      </rPr>
      <t>Canis lupus</t>
    </r>
    <r>
      <rPr>
        <b/>
        <sz val="12"/>
        <rFont val="Arial"/>
        <family val="2"/>
      </rPr>
      <t>)</t>
    </r>
  </si>
  <si>
    <r>
      <t>KOPRAKOLJU (</t>
    </r>
    <r>
      <rPr>
        <b/>
        <i/>
        <sz val="12"/>
        <rFont val="Arial"/>
        <family val="2"/>
      </rPr>
      <t>Castor fiber</t>
    </r>
    <r>
      <rPr>
        <b/>
        <sz val="12"/>
        <rFont val="Arial"/>
        <family val="2"/>
      </rPr>
      <t xml:space="preserve">) </t>
    </r>
  </si>
  <si>
    <r>
      <t>HUNDINAHK (</t>
    </r>
    <r>
      <rPr>
        <b/>
        <i/>
        <sz val="12"/>
        <rFont val="Arial"/>
        <family val="2"/>
      </rPr>
      <t>Canis lupus</t>
    </r>
    <r>
      <rPr>
        <b/>
        <sz val="12"/>
        <rFont val="Arial"/>
        <family val="2"/>
      </rPr>
      <t>)</t>
    </r>
  </si>
  <si>
    <r>
      <t>ILVESENAHK (</t>
    </r>
    <r>
      <rPr>
        <b/>
        <i/>
        <sz val="12"/>
        <rFont val="Arial"/>
        <family val="2"/>
      </rPr>
      <t>Lynx lynx</t>
    </r>
    <r>
      <rPr>
        <b/>
        <sz val="12"/>
        <rFont val="Arial"/>
        <family val="2"/>
      </rPr>
      <t>)</t>
    </r>
  </si>
  <si>
    <r>
      <t>PÕDRASARVED (</t>
    </r>
    <r>
      <rPr>
        <b/>
        <i/>
        <sz val="12"/>
        <rFont val="Arial"/>
        <family val="2"/>
      </rPr>
      <t>Alces alces</t>
    </r>
    <r>
      <rPr>
        <b/>
        <sz val="12"/>
        <rFont val="Arial"/>
        <family val="2"/>
      </rPr>
      <t>)</t>
    </r>
  </si>
  <si>
    <r>
      <t>MUFLONISARVED  (</t>
    </r>
    <r>
      <rPr>
        <b/>
        <i/>
        <sz val="12"/>
        <rFont val="Arial"/>
        <family val="2"/>
      </rPr>
      <t>Ovis musimon</t>
    </r>
    <r>
      <rPr>
        <b/>
        <sz val="12"/>
        <rFont val="Arial"/>
        <family val="2"/>
      </rPr>
      <t>)                                                       MUFFLON</t>
    </r>
  </si>
  <si>
    <r>
      <t xml:space="preserve">KARUNAHK </t>
    </r>
    <r>
      <rPr>
        <b/>
        <i/>
        <sz val="12"/>
        <rFont val="Arial"/>
        <family val="2"/>
      </rPr>
      <t>(Ursus arctos)</t>
    </r>
  </si>
  <si>
    <r>
      <t>SIBERI METSKITSESARVED (</t>
    </r>
    <r>
      <rPr>
        <b/>
        <i/>
        <sz val="12"/>
        <rFont val="Arial"/>
        <family val="2"/>
      </rPr>
      <t>Capreolus c. pygargus</t>
    </r>
    <r>
      <rPr>
        <b/>
        <sz val="12"/>
        <rFont val="Arial"/>
        <family val="2"/>
      </rPr>
      <t>)</t>
    </r>
  </si>
  <si>
    <r>
      <t>MUNTJAKISARVED (</t>
    </r>
    <r>
      <rPr>
        <b/>
        <i/>
        <sz val="12"/>
        <rFont val="Arial"/>
        <family val="2"/>
      </rPr>
      <t>Muntiacus reevesi</t>
    </r>
    <r>
      <rPr>
        <b/>
        <sz val="12"/>
        <rFont val="Arial"/>
        <family val="2"/>
      </rPr>
      <t>)</t>
    </r>
  </si>
  <si>
    <r>
      <t xml:space="preserve">TÄHNIKHIRVESARVED </t>
    </r>
    <r>
      <rPr>
        <b/>
        <i/>
        <sz val="12"/>
        <rFont val="Arial"/>
        <family val="2"/>
      </rPr>
      <t>(Cervus nippon dybowskii)</t>
    </r>
  </si>
  <si>
    <r>
      <t>KABEHIRVESARVED (</t>
    </r>
    <r>
      <rPr>
        <b/>
        <i/>
        <sz val="12"/>
        <rFont val="Arial"/>
        <family val="2"/>
      </rPr>
      <t>Dama dama</t>
    </r>
    <r>
      <rPr>
        <b/>
        <sz val="12"/>
        <rFont val="Arial"/>
        <family val="2"/>
      </rPr>
      <t>)</t>
    </r>
  </si>
  <si>
    <r>
      <t>METSSEAKIHVAD (</t>
    </r>
    <r>
      <rPr>
        <b/>
        <i/>
        <sz val="12"/>
        <rFont val="Arial"/>
        <family val="2"/>
      </rPr>
      <t>Sus scrofa</t>
    </r>
    <r>
      <rPr>
        <b/>
        <sz val="12"/>
        <rFont val="Arial"/>
        <family val="2"/>
      </rPr>
      <t>)</t>
    </r>
  </si>
  <si>
    <r>
      <t>METSKITSESARVED (</t>
    </r>
    <r>
      <rPr>
        <b/>
        <i/>
        <sz val="12"/>
        <rFont val="Arial"/>
        <family val="2"/>
      </rPr>
      <t>Capreolus capreolus</t>
    </r>
    <r>
      <rPr>
        <b/>
        <sz val="12"/>
        <rFont val="Arial"/>
        <family val="2"/>
      </rPr>
      <t>)</t>
    </r>
  </si>
  <si>
    <r>
      <t>PUNAHIRVESARVED  (</t>
    </r>
    <r>
      <rPr>
        <b/>
        <i/>
        <sz val="12"/>
        <rFont val="Arial"/>
        <family val="2"/>
      </rPr>
      <t>Cervus elaphus</t>
    </r>
    <r>
      <rPr>
        <b/>
        <sz val="12"/>
        <rFont val="Arial"/>
        <family val="2"/>
      </rPr>
      <t>)</t>
    </r>
  </si>
  <si>
    <t>KOONDTABEL</t>
  </si>
  <si>
    <t>HERMANDI, Mihkel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</si>
</sst>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d\-mmm\-yy"/>
    <numFmt numFmtId="174" formatCode="dd/mm/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[$-425]d\.\ mmmm\ yyyy&quot;. a.&quot;"/>
    <numFmt numFmtId="180" formatCode="mmm/yyyy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0" xfId="5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74" fontId="1" fillId="0" borderId="11" xfId="71" applyNumberFormat="1" applyFont="1" applyFill="1" applyBorder="1" applyAlignment="1">
      <alignment horizontal="right" wrapText="1"/>
      <protection/>
    </xf>
    <xf numFmtId="0" fontId="1" fillId="0" borderId="11" xfId="71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center"/>
    </xf>
    <xf numFmtId="0" fontId="3" fillId="0" borderId="0" xfId="71" applyFont="1" applyFill="1" applyBorder="1" applyAlignment="1">
      <alignment horizontal="left" wrapText="1"/>
      <protection/>
    </xf>
    <xf numFmtId="0" fontId="1" fillId="0" borderId="0" xfId="71" applyFont="1" applyFill="1" applyBorder="1" applyAlignment="1">
      <alignment horizontal="left" wrapText="1"/>
      <protection/>
    </xf>
    <xf numFmtId="0" fontId="1" fillId="0" borderId="0" xfId="71" applyNumberFormat="1" applyFont="1" applyFill="1" applyBorder="1" applyAlignment="1">
      <alignment horizontal="center" wrapText="1"/>
      <protection/>
    </xf>
    <xf numFmtId="172" fontId="1" fillId="0" borderId="0" xfId="71" applyNumberFormat="1" applyFont="1" applyFill="1" applyBorder="1" applyAlignment="1">
      <alignment horizontal="center" wrapText="1"/>
      <protection/>
    </xf>
    <xf numFmtId="1" fontId="1" fillId="0" borderId="0" xfId="71" applyNumberFormat="1" applyFont="1" applyFill="1" applyBorder="1" applyAlignment="1">
      <alignment horizontal="center" wrapText="1"/>
      <protection/>
    </xf>
    <xf numFmtId="2" fontId="3" fillId="0" borderId="0" xfId="71" applyNumberFormat="1" applyFont="1" applyFill="1" applyBorder="1" applyAlignment="1">
      <alignment horizontal="center" wrapText="1"/>
      <protection/>
    </xf>
    <xf numFmtId="0" fontId="3" fillId="0" borderId="0" xfId="71" applyFont="1" applyFill="1" applyBorder="1" applyAlignment="1">
      <alignment horizontal="center" wrapText="1"/>
      <protection/>
    </xf>
    <xf numFmtId="49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" fillId="0" borderId="11" xfId="71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71" applyNumberFormat="1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 horizontal="center"/>
    </xf>
    <xf numFmtId="0" fontId="2" fillId="0" borderId="0" xfId="71" applyFont="1" applyFill="1" applyBorder="1" applyAlignment="1">
      <alignment horizontal="left" wrapText="1"/>
      <protection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61" applyFont="1" applyFill="1" applyBorder="1" applyAlignment="1">
      <alignment horizontal="left" wrapText="1"/>
      <protection/>
    </xf>
    <xf numFmtId="0" fontId="1" fillId="0" borderId="0" xfId="6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14" xfId="59" applyFont="1" applyFill="1" applyBorder="1" applyAlignment="1">
      <alignment horizontal="left" wrapText="1"/>
      <protection/>
    </xf>
    <xf numFmtId="0" fontId="1" fillId="0" borderId="11" xfId="59" applyFont="1" applyFill="1" applyBorder="1" applyAlignment="1">
      <alignment horizontal="left" wrapText="1"/>
      <protection/>
    </xf>
    <xf numFmtId="0" fontId="1" fillId="0" borderId="14" xfId="59" applyFont="1" applyFill="1" applyBorder="1" applyAlignment="1">
      <alignment horizontal="right" wrapText="1"/>
      <protection/>
    </xf>
    <xf numFmtId="174" fontId="1" fillId="0" borderId="14" xfId="59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14" xfId="63" applyFont="1" applyFill="1" applyBorder="1" applyAlignment="1">
      <alignment horizontal="left" wrapText="1"/>
      <protection/>
    </xf>
    <xf numFmtId="2" fontId="1" fillId="0" borderId="11" xfId="63" applyNumberFormat="1" applyFont="1" applyFill="1" applyBorder="1" applyAlignment="1">
      <alignment horizontal="right" wrapText="1"/>
      <protection/>
    </xf>
    <xf numFmtId="0" fontId="1" fillId="0" borderId="11" xfId="63" applyFont="1" applyFill="1" applyBorder="1" applyAlignment="1">
      <alignment horizontal="left" wrapText="1"/>
      <protection/>
    </xf>
    <xf numFmtId="173" fontId="1" fillId="0" borderId="14" xfId="63" applyNumberFormat="1" applyFont="1" applyFill="1" applyBorder="1" applyAlignment="1">
      <alignment horizontal="right" wrapText="1"/>
      <protection/>
    </xf>
    <xf numFmtId="0" fontId="1" fillId="0" borderId="0" xfId="77" applyFont="1" applyFill="1" applyBorder="1" applyAlignment="1">
      <alignment horizontal="left" wrapText="1"/>
      <protection/>
    </xf>
    <xf numFmtId="0" fontId="1" fillId="0" borderId="0" xfId="77" applyFont="1" applyFill="1" applyBorder="1" applyAlignment="1">
      <alignment horizontal="center"/>
      <protection/>
    </xf>
    <xf numFmtId="2" fontId="1" fillId="0" borderId="0" xfId="77" applyNumberFormat="1" applyFont="1" applyFill="1" applyBorder="1" applyAlignment="1">
      <alignment horizontal="right" wrapText="1"/>
      <protection/>
    </xf>
    <xf numFmtId="174" fontId="1" fillId="0" borderId="0" xfId="77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56" applyFont="1" applyFill="1" applyBorder="1" applyAlignment="1">
      <alignment horizontal="center"/>
      <protection/>
    </xf>
    <xf numFmtId="0" fontId="1" fillId="0" borderId="0" xfId="74" applyFont="1" applyFill="1" applyBorder="1" applyAlignment="1">
      <alignment horizontal="center"/>
      <protection/>
    </xf>
    <xf numFmtId="0" fontId="1" fillId="0" borderId="11" xfId="68" applyFont="1" applyFill="1" applyBorder="1" applyAlignment="1">
      <alignment horizontal="left" wrapText="1"/>
      <protection/>
    </xf>
    <xf numFmtId="0" fontId="1" fillId="0" borderId="0" xfId="68" applyFont="1" applyFill="1" applyBorder="1" applyAlignment="1">
      <alignment horizontal="center"/>
      <protection/>
    </xf>
    <xf numFmtId="0" fontId="1" fillId="0" borderId="15" xfId="68" applyFont="1" applyFill="1" applyBorder="1" applyAlignment="1">
      <alignment horizontal="left" wrapText="1"/>
      <protection/>
    </xf>
    <xf numFmtId="2" fontId="1" fillId="0" borderId="11" xfId="58" applyNumberFormat="1" applyFont="1" applyFill="1" applyBorder="1" applyAlignment="1">
      <alignment horizontal="right" wrapText="1"/>
      <protection/>
    </xf>
    <xf numFmtId="0" fontId="1" fillId="0" borderId="11" xfId="58" applyFont="1" applyFill="1" applyBorder="1" applyAlignment="1">
      <alignment horizontal="left" wrapText="1"/>
      <protection/>
    </xf>
    <xf numFmtId="14" fontId="1" fillId="0" borderId="11" xfId="58" applyNumberFormat="1" applyFont="1" applyFill="1" applyBorder="1" applyAlignment="1">
      <alignment horizontal="right" wrapText="1"/>
      <protection/>
    </xf>
    <xf numFmtId="0" fontId="1" fillId="0" borderId="14" xfId="58" applyFont="1" applyFill="1" applyBorder="1" applyAlignment="1">
      <alignment horizontal="left" wrapText="1"/>
      <protection/>
    </xf>
    <xf numFmtId="2" fontId="1" fillId="0" borderId="14" xfId="58" applyNumberFormat="1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left" wrapText="1"/>
      <protection/>
    </xf>
    <xf numFmtId="14" fontId="1" fillId="0" borderId="0" xfId="58" applyNumberFormat="1" applyFont="1" applyFill="1" applyBorder="1" applyAlignment="1">
      <alignment horizontal="right" wrapText="1"/>
      <protection/>
    </xf>
    <xf numFmtId="2" fontId="1" fillId="0" borderId="0" xfId="58" applyNumberFormat="1" applyFont="1" applyFill="1" applyBorder="1" applyAlignment="1">
      <alignment horizontal="right" wrapText="1"/>
      <protection/>
    </xf>
    <xf numFmtId="0" fontId="1" fillId="0" borderId="16" xfId="58" applyFont="1" applyFill="1" applyBorder="1" applyAlignment="1">
      <alignment horizontal="left" wrapText="1"/>
      <protection/>
    </xf>
    <xf numFmtId="0" fontId="1" fillId="0" borderId="15" xfId="58" applyFont="1" applyFill="1" applyBorder="1" applyAlignment="1">
      <alignment horizontal="left" wrapText="1"/>
      <protection/>
    </xf>
    <xf numFmtId="1" fontId="3" fillId="0" borderId="0" xfId="57" applyNumberFormat="1" applyFont="1" applyFill="1" applyBorder="1" applyAlignment="1">
      <alignment horizontal="center" wrapText="1"/>
      <protection/>
    </xf>
    <xf numFmtId="0" fontId="1" fillId="0" borderId="11" xfId="62" applyFont="1" applyFill="1" applyBorder="1" applyAlignment="1">
      <alignment horizontal="left" wrapText="1"/>
      <protection/>
    </xf>
    <xf numFmtId="0" fontId="1" fillId="0" borderId="14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horizontal="center"/>
      <protection/>
    </xf>
    <xf numFmtId="0" fontId="2" fillId="0" borderId="0" xfId="6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left" wrapText="1"/>
      <protection/>
    </xf>
    <xf numFmtId="0" fontId="1" fillId="0" borderId="0" xfId="61" applyNumberFormat="1" applyFont="1" applyFill="1" applyBorder="1" applyAlignment="1">
      <alignment horizontal="center" wrapText="1"/>
      <protection/>
    </xf>
    <xf numFmtId="2" fontId="1" fillId="0" borderId="0" xfId="61" applyNumberFormat="1" applyFont="1" applyFill="1" applyBorder="1" applyAlignment="1">
      <alignment horizontal="center" wrapText="1"/>
      <protection/>
    </xf>
    <xf numFmtId="2" fontId="3" fillId="0" borderId="0" xfId="61" applyNumberFormat="1" applyFont="1" applyFill="1" applyBorder="1" applyAlignment="1">
      <alignment horizontal="center" wrapText="1"/>
      <protection/>
    </xf>
    <xf numFmtId="0" fontId="3" fillId="0" borderId="0" xfId="61" applyFont="1" applyFill="1" applyBorder="1" applyAlignment="1">
      <alignment horizontal="center" wrapText="1"/>
      <protection/>
    </xf>
    <xf numFmtId="0" fontId="1" fillId="0" borderId="11" xfId="70" applyFont="1" applyFill="1" applyBorder="1" applyAlignment="1">
      <alignment horizontal="left" wrapText="1"/>
      <protection/>
    </xf>
    <xf numFmtId="0" fontId="1" fillId="0" borderId="14" xfId="70" applyFont="1" applyFill="1" applyBorder="1" applyAlignment="1">
      <alignment horizontal="left" wrapText="1"/>
      <protection/>
    </xf>
    <xf numFmtId="0" fontId="1" fillId="0" borderId="0" xfId="70" applyFont="1" applyFill="1" applyBorder="1" applyAlignment="1">
      <alignment horizontal="center"/>
      <protection/>
    </xf>
    <xf numFmtId="0" fontId="1" fillId="0" borderId="15" xfId="70" applyFont="1" applyFill="1" applyBorder="1" applyAlignment="1">
      <alignment horizontal="left" wrapText="1"/>
      <protection/>
    </xf>
    <xf numFmtId="0" fontId="1" fillId="0" borderId="11" xfId="76" applyFont="1" applyFill="1" applyBorder="1" applyAlignment="1">
      <alignment horizontal="left" wrapText="1"/>
      <protection/>
    </xf>
    <xf numFmtId="14" fontId="1" fillId="0" borderId="11" xfId="76" applyNumberFormat="1" applyFont="1" applyFill="1" applyBorder="1" applyAlignment="1">
      <alignment horizontal="right" wrapText="1"/>
      <protection/>
    </xf>
    <xf numFmtId="14" fontId="1" fillId="0" borderId="14" xfId="76" applyNumberFormat="1" applyFont="1" applyFill="1" applyBorder="1" applyAlignment="1">
      <alignment horizontal="right" wrapText="1"/>
      <protection/>
    </xf>
    <xf numFmtId="0" fontId="1" fillId="0" borderId="14" xfId="76" applyFont="1" applyFill="1" applyBorder="1" applyAlignment="1">
      <alignment horizontal="left" wrapText="1"/>
      <protection/>
    </xf>
    <xf numFmtId="0" fontId="1" fillId="0" borderId="0" xfId="76" applyFont="1" applyFill="1" applyBorder="1" applyAlignment="1">
      <alignment horizontal="center"/>
      <protection/>
    </xf>
    <xf numFmtId="0" fontId="1" fillId="0" borderId="11" xfId="64" applyFont="1" applyFill="1" applyBorder="1" applyAlignment="1">
      <alignment horizontal="left" wrapText="1"/>
      <protection/>
    </xf>
    <xf numFmtId="0" fontId="1" fillId="0" borderId="14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left" wrapText="1"/>
      <protection/>
    </xf>
    <xf numFmtId="0" fontId="1" fillId="0" borderId="0" xfId="64" applyFont="1" applyFill="1" applyBorder="1" applyAlignment="1">
      <alignment horizontal="center"/>
      <protection/>
    </xf>
    <xf numFmtId="0" fontId="2" fillId="0" borderId="17" xfId="0" applyFont="1" applyBorder="1" applyAlignment="1">
      <alignment horizontal="center"/>
    </xf>
    <xf numFmtId="0" fontId="3" fillId="0" borderId="17" xfId="64" applyFont="1" applyFill="1" applyBorder="1" applyAlignment="1">
      <alignment horizontal="left" wrapText="1"/>
      <protection/>
    </xf>
    <xf numFmtId="0" fontId="1" fillId="0" borderId="17" xfId="64" applyFont="1" applyFill="1" applyBorder="1" applyAlignment="1">
      <alignment horizontal="left" wrapText="1"/>
      <protection/>
    </xf>
    <xf numFmtId="172" fontId="1" fillId="0" borderId="17" xfId="64" applyNumberFormat="1" applyFont="1" applyFill="1" applyBorder="1" applyAlignment="1">
      <alignment horizontal="center" wrapText="1"/>
      <protection/>
    </xf>
    <xf numFmtId="2" fontId="3" fillId="0" borderId="17" xfId="64" applyNumberFormat="1" applyFont="1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1" xfId="60" applyFont="1" applyFill="1" applyBorder="1" applyAlignment="1">
      <alignment horizontal="left" wrapText="1"/>
      <protection/>
    </xf>
    <xf numFmtId="0" fontId="1" fillId="0" borderId="14" xfId="60" applyFont="1" applyFill="1" applyBorder="1" applyAlignment="1">
      <alignment horizontal="left" wrapText="1"/>
      <protection/>
    </xf>
    <xf numFmtId="0" fontId="1" fillId="0" borderId="0" xfId="60" applyFont="1" applyFill="1" applyBorder="1" applyAlignment="1">
      <alignment horizontal="center"/>
      <protection/>
    </xf>
    <xf numFmtId="1" fontId="1" fillId="0" borderId="0" xfId="59" applyNumberFormat="1" applyFont="1" applyFill="1" applyBorder="1" applyAlignment="1">
      <alignment horizontal="center" wrapText="1"/>
      <protection/>
    </xf>
    <xf numFmtId="0" fontId="3" fillId="0" borderId="0" xfId="59" applyFont="1" applyFill="1" applyBorder="1" applyAlignment="1">
      <alignment horizontal="left" wrapText="1"/>
      <protection/>
    </xf>
    <xf numFmtId="0" fontId="1" fillId="0" borderId="0" xfId="59" applyFont="1" applyFill="1" applyBorder="1" applyAlignment="1">
      <alignment horizontal="left" wrapText="1"/>
      <protection/>
    </xf>
    <xf numFmtId="0" fontId="1" fillId="0" borderId="0" xfId="59" applyNumberFormat="1" applyFont="1" applyFill="1" applyBorder="1" applyAlignment="1">
      <alignment horizontal="center" wrapText="1"/>
      <protection/>
    </xf>
    <xf numFmtId="172" fontId="1" fillId="0" borderId="0" xfId="59" applyNumberFormat="1" applyFont="1" applyFill="1" applyBorder="1" applyAlignment="1">
      <alignment horizontal="center" wrapText="1"/>
      <protection/>
    </xf>
    <xf numFmtId="2" fontId="3" fillId="0" borderId="0" xfId="59" applyNumberFormat="1" applyFont="1" applyFill="1" applyBorder="1" applyAlignment="1">
      <alignment horizontal="center" wrapText="1"/>
      <protection/>
    </xf>
    <xf numFmtId="0" fontId="3" fillId="0" borderId="17" xfId="60" applyFont="1" applyFill="1" applyBorder="1" applyAlignment="1">
      <alignment horizontal="center"/>
      <protection/>
    </xf>
    <xf numFmtId="0" fontId="1" fillId="0" borderId="11" xfId="74" applyFont="1" applyFill="1" applyBorder="1" applyAlignment="1">
      <alignment horizontal="left" wrapText="1"/>
      <protection/>
    </xf>
    <xf numFmtId="2" fontId="1" fillId="0" borderId="11" xfId="74" applyNumberFormat="1" applyFont="1" applyFill="1" applyBorder="1" applyAlignment="1">
      <alignment horizontal="right" wrapText="1"/>
      <protection/>
    </xf>
    <xf numFmtId="2" fontId="1" fillId="0" borderId="14" xfId="74" applyNumberFormat="1" applyFont="1" applyFill="1" applyBorder="1" applyAlignment="1">
      <alignment horizontal="right" wrapText="1"/>
      <protection/>
    </xf>
    <xf numFmtId="0" fontId="1" fillId="0" borderId="14" xfId="74" applyFont="1" applyFill="1" applyBorder="1" applyAlignment="1">
      <alignment horizontal="left" wrapText="1"/>
      <protection/>
    </xf>
    <xf numFmtId="0" fontId="1" fillId="0" borderId="11" xfId="78" applyFont="1" applyFill="1" applyBorder="1" applyAlignment="1">
      <alignment horizontal="left" wrapText="1"/>
      <protection/>
    </xf>
    <xf numFmtId="2" fontId="1" fillId="0" borderId="11" xfId="78" applyNumberFormat="1" applyFont="1" applyFill="1" applyBorder="1" applyAlignment="1">
      <alignment horizontal="right" wrapText="1"/>
      <protection/>
    </xf>
    <xf numFmtId="14" fontId="1" fillId="0" borderId="11" xfId="78" applyNumberFormat="1" applyFont="1" applyFill="1" applyBorder="1" applyAlignment="1">
      <alignment horizontal="right" wrapText="1"/>
      <protection/>
    </xf>
    <xf numFmtId="0" fontId="1" fillId="0" borderId="14" xfId="78" applyFont="1" applyFill="1" applyBorder="1" applyAlignment="1">
      <alignment horizontal="left" wrapText="1"/>
      <protection/>
    </xf>
    <xf numFmtId="2" fontId="1" fillId="0" borderId="14" xfId="78" applyNumberFormat="1" applyFont="1" applyFill="1" applyBorder="1" applyAlignment="1">
      <alignment horizontal="right" wrapText="1"/>
      <protection/>
    </xf>
    <xf numFmtId="14" fontId="1" fillId="0" borderId="14" xfId="78" applyNumberFormat="1" applyFont="1" applyFill="1" applyBorder="1" applyAlignment="1">
      <alignment horizontal="right" wrapText="1"/>
      <protection/>
    </xf>
    <xf numFmtId="0" fontId="1" fillId="0" borderId="0" xfId="78" applyFont="1" applyFill="1" applyBorder="1" applyAlignment="1">
      <alignment horizontal="left" wrapText="1"/>
      <protection/>
    </xf>
    <xf numFmtId="2" fontId="1" fillId="0" borderId="0" xfId="78" applyNumberFormat="1" applyFont="1" applyFill="1" applyBorder="1" applyAlignment="1">
      <alignment horizontal="right" wrapText="1"/>
      <protection/>
    </xf>
    <xf numFmtId="14" fontId="1" fillId="0" borderId="0" xfId="78" applyNumberFormat="1" applyFont="1" applyFill="1" applyBorder="1" applyAlignment="1">
      <alignment horizontal="right" wrapText="1"/>
      <protection/>
    </xf>
    <xf numFmtId="0" fontId="1" fillId="0" borderId="0" xfId="78" applyFont="1" applyFill="1" applyBorder="1" applyAlignment="1">
      <alignment horizontal="center"/>
      <protection/>
    </xf>
    <xf numFmtId="0" fontId="1" fillId="0" borderId="11" xfId="72" applyFont="1" applyFill="1" applyBorder="1" applyAlignment="1">
      <alignment horizontal="left" wrapText="1"/>
      <protection/>
    </xf>
    <xf numFmtId="14" fontId="1" fillId="0" borderId="11" xfId="72" applyNumberFormat="1" applyFont="1" applyFill="1" applyBorder="1" applyAlignment="1">
      <alignment horizontal="right" wrapText="1"/>
      <protection/>
    </xf>
    <xf numFmtId="14" fontId="1" fillId="0" borderId="14" xfId="72" applyNumberFormat="1" applyFont="1" applyFill="1" applyBorder="1" applyAlignment="1">
      <alignment horizontal="right" wrapText="1"/>
      <protection/>
    </xf>
    <xf numFmtId="0" fontId="1" fillId="0" borderId="14" xfId="72" applyFont="1" applyFill="1" applyBorder="1" applyAlignment="1">
      <alignment horizontal="left" wrapText="1"/>
      <protection/>
    </xf>
    <xf numFmtId="0" fontId="1" fillId="0" borderId="0" xfId="72" applyFont="1" applyFill="1" applyBorder="1" applyAlignment="1">
      <alignment horizontal="center"/>
      <protection/>
    </xf>
    <xf numFmtId="172" fontId="1" fillId="0" borderId="0" xfId="71" applyNumberFormat="1" applyFont="1" applyFill="1" applyBorder="1" applyAlignment="1">
      <alignment horizontal="right" wrapText="1"/>
      <protection/>
    </xf>
    <xf numFmtId="172" fontId="3" fillId="0" borderId="0" xfId="71" applyNumberFormat="1" applyFont="1" applyFill="1" applyBorder="1" applyAlignment="1">
      <alignment horizontal="center" wrapText="1"/>
      <protection/>
    </xf>
    <xf numFmtId="172" fontId="1" fillId="0" borderId="0" xfId="71" applyNumberFormat="1" applyFont="1" applyFill="1" applyBorder="1" applyAlignment="1">
      <alignment horizontal="left" wrapText="1"/>
      <protection/>
    </xf>
    <xf numFmtId="0" fontId="1" fillId="0" borderId="17" xfId="72" applyFont="1" applyFill="1" applyBorder="1" applyAlignment="1">
      <alignment horizontal="left" wrapText="1"/>
      <protection/>
    </xf>
    <xf numFmtId="172" fontId="1" fillId="0" borderId="17" xfId="72" applyNumberFormat="1" applyFont="1" applyFill="1" applyBorder="1" applyAlignment="1">
      <alignment horizontal="center" wrapText="1"/>
      <protection/>
    </xf>
    <xf numFmtId="2" fontId="3" fillId="0" borderId="17" xfId="72" applyNumberFormat="1" applyFont="1" applyFill="1" applyBorder="1" applyAlignment="1">
      <alignment horizontal="center" wrapText="1"/>
      <protection/>
    </xf>
    <xf numFmtId="0" fontId="1" fillId="0" borderId="11" xfId="56" applyFont="1" applyFill="1" applyBorder="1" applyAlignment="1">
      <alignment horizontal="right" wrapText="1"/>
      <protection/>
    </xf>
    <xf numFmtId="2" fontId="1" fillId="0" borderId="11" xfId="56" applyNumberFormat="1" applyFont="1" applyFill="1" applyBorder="1" applyAlignment="1">
      <alignment horizontal="right" wrapText="1"/>
      <protection/>
    </xf>
    <xf numFmtId="0" fontId="1" fillId="0" borderId="11" xfId="56" applyFont="1" applyFill="1" applyBorder="1" applyAlignment="1">
      <alignment horizontal="left" wrapText="1"/>
      <protection/>
    </xf>
    <xf numFmtId="173" fontId="1" fillId="0" borderId="11" xfId="56" applyNumberFormat="1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left" wrapText="1"/>
      <protection/>
    </xf>
    <xf numFmtId="173" fontId="1" fillId="0" borderId="0" xfId="56" applyNumberFormat="1" applyFont="1" applyFill="1" applyBorder="1" applyAlignment="1">
      <alignment horizontal="right" wrapText="1"/>
      <protection/>
    </xf>
    <xf numFmtId="0" fontId="1" fillId="0" borderId="14" xfId="56" applyFont="1" applyFill="1" applyBorder="1" applyAlignment="1">
      <alignment horizontal="left" wrapText="1"/>
      <protection/>
    </xf>
    <xf numFmtId="173" fontId="1" fillId="0" borderId="14" xfId="56" applyNumberFormat="1" applyFont="1" applyFill="1" applyBorder="1" applyAlignment="1">
      <alignment horizontal="right" wrapText="1"/>
      <protection/>
    </xf>
    <xf numFmtId="172" fontId="1" fillId="0" borderId="0" xfId="74" applyNumberFormat="1" applyFont="1" applyFill="1" applyBorder="1" applyAlignment="1">
      <alignment horizontal="center" wrapText="1"/>
      <protection/>
    </xf>
    <xf numFmtId="0" fontId="1" fillId="0" borderId="16" xfId="62" applyFont="1" applyFill="1" applyBorder="1" applyAlignment="1">
      <alignment horizontal="left" wrapText="1"/>
      <protection/>
    </xf>
    <xf numFmtId="0" fontId="1" fillId="0" borderId="15" xfId="62" applyFont="1" applyFill="1" applyBorder="1" applyAlignment="1">
      <alignment horizontal="left" wrapText="1"/>
      <protection/>
    </xf>
    <xf numFmtId="0" fontId="1" fillId="0" borderId="0" xfId="62" applyFont="1" applyFill="1" applyBorder="1" applyAlignment="1">
      <alignment horizontal="left" wrapText="1"/>
      <protection/>
    </xf>
    <xf numFmtId="0" fontId="0" fillId="0" borderId="19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" fontId="1" fillId="0" borderId="17" xfId="72" applyNumberFormat="1" applyFont="1" applyFill="1" applyBorder="1" applyAlignment="1">
      <alignment horizontal="center" wrapText="1"/>
      <protection/>
    </xf>
    <xf numFmtId="0" fontId="2" fillId="0" borderId="23" xfId="0" applyFont="1" applyBorder="1" applyAlignment="1">
      <alignment/>
    </xf>
    <xf numFmtId="0" fontId="1" fillId="0" borderId="0" xfId="72" applyFont="1" applyFill="1" applyBorder="1" applyAlignment="1">
      <alignment horizontal="left" wrapText="1"/>
      <protection/>
    </xf>
    <xf numFmtId="174" fontId="1" fillId="0" borderId="15" xfId="71" applyNumberFormat="1" applyFont="1" applyFill="1" applyBorder="1" applyAlignment="1">
      <alignment horizontal="right" wrapText="1"/>
      <protection/>
    </xf>
    <xf numFmtId="0" fontId="2" fillId="0" borderId="2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76" applyFont="1" applyFill="1" applyBorder="1" applyAlignment="1">
      <alignment horizontal="left" wrapText="1"/>
      <protection/>
    </xf>
    <xf numFmtId="0" fontId="3" fillId="0" borderId="0" xfId="69" applyFont="1" applyFill="1" applyBorder="1" applyAlignment="1">
      <alignment horizontal="center" wrapText="1"/>
      <protection/>
    </xf>
    <xf numFmtId="0" fontId="1" fillId="0" borderId="0" xfId="70" applyFont="1" applyFill="1" applyBorder="1" applyAlignment="1">
      <alignment horizontal="left" wrapText="1"/>
      <protection/>
    </xf>
    <xf numFmtId="0" fontId="1" fillId="0" borderId="0" xfId="70" applyNumberFormat="1" applyFont="1" applyFill="1" applyBorder="1" applyAlignment="1">
      <alignment horizontal="center" wrapText="1"/>
      <protection/>
    </xf>
    <xf numFmtId="2" fontId="1" fillId="0" borderId="0" xfId="70" applyNumberFormat="1" applyFont="1" applyFill="1" applyBorder="1" applyAlignment="1">
      <alignment horizontal="center" wrapText="1"/>
      <protection/>
    </xf>
    <xf numFmtId="2" fontId="3" fillId="0" borderId="0" xfId="70" applyNumberFormat="1" applyFont="1" applyFill="1" applyBorder="1" applyAlignment="1">
      <alignment horizontal="center" wrapText="1"/>
      <protection/>
    </xf>
    <xf numFmtId="0" fontId="3" fillId="0" borderId="0" xfId="70" applyFont="1" applyFill="1" applyBorder="1" applyAlignment="1">
      <alignment horizontal="left" wrapText="1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0" xfId="62" applyFont="1" applyFill="1" applyBorder="1" applyAlignment="1">
      <alignment horizontal="center" wrapText="1"/>
      <protection/>
    </xf>
    <xf numFmtId="0" fontId="3" fillId="0" borderId="0" xfId="62" applyFont="1" applyFill="1" applyBorder="1" applyAlignment="1">
      <alignment horizontal="left" wrapText="1"/>
      <protection/>
    </xf>
    <xf numFmtId="0" fontId="1" fillId="0" borderId="0" xfId="62" applyNumberFormat="1" applyFont="1" applyFill="1" applyBorder="1" applyAlignment="1">
      <alignment horizontal="center" wrapText="1"/>
      <protection/>
    </xf>
    <xf numFmtId="2" fontId="1" fillId="0" borderId="0" xfId="62" applyNumberFormat="1" applyFont="1" applyFill="1" applyBorder="1" applyAlignment="1">
      <alignment horizontal="center" wrapText="1"/>
      <protection/>
    </xf>
    <xf numFmtId="2" fontId="3" fillId="0" borderId="0" xfId="62" applyNumberFormat="1" applyFont="1" applyFill="1" applyBorder="1" applyAlignment="1">
      <alignment horizontal="center" wrapText="1"/>
      <protection/>
    </xf>
    <xf numFmtId="0" fontId="1" fillId="0" borderId="0" xfId="62" applyFont="1" applyFill="1" applyBorder="1" applyAlignment="1">
      <alignment horizontal="center" wrapText="1"/>
      <protection/>
    </xf>
    <xf numFmtId="0" fontId="0" fillId="0" borderId="17" xfId="61" applyFont="1" applyFill="1" applyBorder="1" applyAlignment="1">
      <alignment horizontal="center" wrapText="1"/>
      <protection/>
    </xf>
    <xf numFmtId="0" fontId="1" fillId="0" borderId="17" xfId="62" applyFont="1" applyFill="1" applyBorder="1" applyAlignment="1">
      <alignment horizontal="left" wrapText="1"/>
      <protection/>
    </xf>
    <xf numFmtId="2" fontId="1" fillId="0" borderId="17" xfId="62" applyNumberFormat="1" applyFont="1" applyFill="1" applyBorder="1" applyAlignment="1">
      <alignment horizontal="center" wrapText="1"/>
      <protection/>
    </xf>
    <xf numFmtId="0" fontId="0" fillId="0" borderId="17" xfId="0" applyFill="1" applyBorder="1" applyAlignment="1">
      <alignment horizontal="center"/>
    </xf>
    <xf numFmtId="2" fontId="3" fillId="0" borderId="17" xfId="62" applyNumberFormat="1" applyFont="1" applyFill="1" applyBorder="1" applyAlignment="1">
      <alignment horizontal="center" wrapText="1"/>
      <protection/>
    </xf>
    <xf numFmtId="0" fontId="3" fillId="0" borderId="17" xfId="62" applyFont="1" applyFill="1" applyBorder="1" applyAlignment="1">
      <alignment horizontal="center"/>
      <protection/>
    </xf>
    <xf numFmtId="0" fontId="1" fillId="0" borderId="17" xfId="62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left" wrapText="1"/>
      <protection/>
    </xf>
    <xf numFmtId="0" fontId="1" fillId="0" borderId="0" xfId="58" applyNumberFormat="1" applyFont="1" applyFill="1" applyBorder="1" applyAlignment="1">
      <alignment horizontal="center" wrapText="1"/>
      <protection/>
    </xf>
    <xf numFmtId="2" fontId="1" fillId="0" borderId="0" xfId="58" applyNumberFormat="1" applyFont="1" applyFill="1" applyBorder="1" applyAlignment="1">
      <alignment horizontal="center" wrapText="1"/>
      <protection/>
    </xf>
    <xf numFmtId="2" fontId="3" fillId="0" borderId="0" xfId="58" applyNumberFormat="1" applyFont="1" applyFill="1" applyBorder="1" applyAlignment="1">
      <alignment horizontal="center" wrapText="1"/>
      <protection/>
    </xf>
    <xf numFmtId="1" fontId="3" fillId="0" borderId="17" xfId="57" applyNumberFormat="1" applyFont="1" applyFill="1" applyBorder="1" applyAlignment="1">
      <alignment horizontal="center" wrapText="1"/>
      <protection/>
    </xf>
    <xf numFmtId="0" fontId="1" fillId="0" borderId="17" xfId="58" applyFont="1" applyFill="1" applyBorder="1" applyAlignment="1">
      <alignment horizontal="left" wrapText="1"/>
      <protection/>
    </xf>
    <xf numFmtId="2" fontId="1" fillId="0" borderId="17" xfId="58" applyNumberFormat="1" applyFont="1" applyFill="1" applyBorder="1" applyAlignment="1">
      <alignment horizontal="center" wrapText="1"/>
      <protection/>
    </xf>
    <xf numFmtId="2" fontId="3" fillId="0" borderId="17" xfId="58" applyNumberFormat="1" applyFont="1" applyFill="1" applyBorder="1" applyAlignment="1">
      <alignment horizontal="center" wrapText="1"/>
      <protection/>
    </xf>
    <xf numFmtId="0" fontId="1" fillId="0" borderId="17" xfId="58" applyFont="1" applyFill="1" applyBorder="1" applyAlignment="1">
      <alignment horizontal="center" wrapText="1"/>
      <protection/>
    </xf>
    <xf numFmtId="0" fontId="1" fillId="0" borderId="11" xfId="67" applyFont="1" applyFill="1" applyBorder="1" applyAlignment="1">
      <alignment horizontal="left" wrapText="1"/>
      <protection/>
    </xf>
    <xf numFmtId="0" fontId="1" fillId="0" borderId="14" xfId="67" applyFont="1" applyFill="1" applyBorder="1" applyAlignment="1">
      <alignment horizontal="left" wrapText="1"/>
      <protection/>
    </xf>
    <xf numFmtId="0" fontId="1" fillId="0" borderId="0" xfId="67" applyFont="1" applyFill="1" applyBorder="1" applyAlignment="1">
      <alignment horizontal="center"/>
      <protection/>
    </xf>
    <xf numFmtId="0" fontId="0" fillId="0" borderId="17" xfId="0" applyFont="1" applyFill="1" applyBorder="1" applyAlignment="1">
      <alignment horizontal="center"/>
    </xf>
    <xf numFmtId="0" fontId="1" fillId="0" borderId="17" xfId="67" applyFont="1" applyFill="1" applyBorder="1" applyAlignment="1">
      <alignment horizontal="left" wrapText="1"/>
      <protection/>
    </xf>
    <xf numFmtId="2" fontId="1" fillId="0" borderId="17" xfId="67" applyNumberFormat="1" applyFont="1" applyFill="1" applyBorder="1" applyAlignment="1">
      <alignment horizontal="center" wrapText="1"/>
      <protection/>
    </xf>
    <xf numFmtId="2" fontId="3" fillId="0" borderId="17" xfId="67" applyNumberFormat="1" applyFont="1" applyFill="1" applyBorder="1" applyAlignment="1">
      <alignment horizontal="center" wrapText="1"/>
      <protection/>
    </xf>
    <xf numFmtId="0" fontId="1" fillId="0" borderId="17" xfId="67" applyFont="1" applyFill="1" applyBorder="1" applyAlignment="1">
      <alignment horizontal="center"/>
      <protection/>
    </xf>
    <xf numFmtId="0" fontId="1" fillId="0" borderId="17" xfId="67" applyFont="1" applyFill="1" applyBorder="1" applyAlignment="1">
      <alignment horizontal="center" wrapText="1"/>
      <protection/>
    </xf>
    <xf numFmtId="0" fontId="3" fillId="0" borderId="17" xfId="67" applyFont="1" applyFill="1" applyBorder="1" applyAlignment="1">
      <alignment horizontal="left" wrapText="1"/>
      <protection/>
    </xf>
    <xf numFmtId="0" fontId="3" fillId="0" borderId="17" xfId="58" applyFont="1" applyFill="1" applyBorder="1" applyAlignment="1">
      <alignment horizontal="left" wrapText="1"/>
      <protection/>
    </xf>
    <xf numFmtId="0" fontId="3" fillId="0" borderId="17" xfId="62" applyFont="1" applyFill="1" applyBorder="1" applyAlignment="1">
      <alignment horizontal="left" wrapText="1"/>
      <protection/>
    </xf>
    <xf numFmtId="0" fontId="3" fillId="0" borderId="17" xfId="72" applyFont="1" applyFill="1" applyBorder="1" applyAlignment="1">
      <alignment horizontal="left" wrapText="1"/>
      <protection/>
    </xf>
    <xf numFmtId="0" fontId="3" fillId="0" borderId="0" xfId="74" applyFont="1" applyFill="1" applyBorder="1" applyAlignment="1">
      <alignment horizontal="left" wrapText="1"/>
      <protection/>
    </xf>
    <xf numFmtId="0" fontId="1" fillId="0" borderId="0" xfId="74" applyFont="1" applyFill="1" applyBorder="1" applyAlignment="1">
      <alignment horizontal="left" wrapText="1"/>
      <protection/>
    </xf>
    <xf numFmtId="0" fontId="1" fillId="0" borderId="0" xfId="74" applyNumberFormat="1" applyFont="1" applyFill="1" applyBorder="1" applyAlignment="1">
      <alignment horizontal="center" wrapText="1"/>
      <protection/>
    </xf>
    <xf numFmtId="2" fontId="3" fillId="0" borderId="0" xfId="74" applyNumberFormat="1" applyFont="1" applyFill="1" applyBorder="1" applyAlignment="1">
      <alignment horizontal="center" wrapText="1"/>
      <protection/>
    </xf>
    <xf numFmtId="0" fontId="3" fillId="0" borderId="0" xfId="60" applyFont="1" applyFill="1" applyBorder="1" applyAlignment="1">
      <alignment horizontal="left" wrapText="1"/>
      <protection/>
    </xf>
    <xf numFmtId="0" fontId="1" fillId="0" borderId="0" xfId="60" applyFont="1" applyFill="1" applyBorder="1" applyAlignment="1">
      <alignment horizontal="left" wrapText="1"/>
      <protection/>
    </xf>
    <xf numFmtId="0" fontId="1" fillId="0" borderId="0" xfId="60" applyNumberFormat="1" applyFont="1" applyFill="1" applyBorder="1" applyAlignment="1">
      <alignment horizontal="center" wrapText="1"/>
      <protection/>
    </xf>
    <xf numFmtId="172" fontId="1" fillId="0" borderId="0" xfId="60" applyNumberFormat="1" applyFont="1" applyFill="1" applyBorder="1" applyAlignment="1">
      <alignment horizontal="center" wrapText="1"/>
      <protection/>
    </xf>
    <xf numFmtId="2" fontId="3" fillId="0" borderId="0" xfId="60" applyNumberFormat="1" applyFont="1" applyFill="1" applyBorder="1" applyAlignment="1">
      <alignment horizontal="center" wrapText="1"/>
      <protection/>
    </xf>
    <xf numFmtId="0" fontId="1" fillId="0" borderId="0" xfId="60" applyFont="1" applyFill="1" applyBorder="1" applyAlignment="1">
      <alignment horizontal="center" wrapText="1"/>
      <protection/>
    </xf>
    <xf numFmtId="0" fontId="3" fillId="0" borderId="0" xfId="64" applyFont="1" applyFill="1" applyBorder="1" applyAlignment="1">
      <alignment horizontal="left" wrapText="1"/>
      <protection/>
    </xf>
    <xf numFmtId="0" fontId="1" fillId="0" borderId="0" xfId="64" applyNumberFormat="1" applyFont="1" applyFill="1" applyBorder="1" applyAlignment="1">
      <alignment horizontal="center" wrapText="1"/>
      <protection/>
    </xf>
    <xf numFmtId="172" fontId="1" fillId="0" borderId="0" xfId="64" applyNumberFormat="1" applyFont="1" applyFill="1" applyBorder="1" applyAlignment="1">
      <alignment horizontal="center" wrapText="1"/>
      <protection/>
    </xf>
    <xf numFmtId="2" fontId="3" fillId="0" borderId="0" xfId="64" applyNumberFormat="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1" fillId="0" borderId="0" xfId="78" applyNumberFormat="1" applyFont="1" applyFill="1" applyBorder="1" applyAlignment="1">
      <alignment horizontal="right" wrapText="1"/>
      <protection/>
    </xf>
    <xf numFmtId="2" fontId="2" fillId="0" borderId="0" xfId="0" applyNumberFormat="1" applyFont="1" applyFill="1" applyBorder="1" applyAlignment="1">
      <alignment horizontal="center"/>
    </xf>
    <xf numFmtId="0" fontId="1" fillId="0" borderId="15" xfId="64" applyFont="1" applyFill="1" applyBorder="1" applyAlignment="1">
      <alignment horizontal="left" wrapText="1"/>
      <protection/>
    </xf>
    <xf numFmtId="2" fontId="1" fillId="0" borderId="0" xfId="64" applyNumberFormat="1" applyFont="1" applyFill="1" applyBorder="1" applyAlignment="1">
      <alignment horizontal="right" wrapText="1"/>
      <protection/>
    </xf>
    <xf numFmtId="172" fontId="0" fillId="0" borderId="17" xfId="0" applyNumberFormat="1" applyBorder="1" applyAlignment="1">
      <alignment horizontal="center"/>
    </xf>
    <xf numFmtId="0" fontId="1" fillId="0" borderId="11" xfId="73" applyFont="1" applyFill="1" applyBorder="1" applyAlignment="1">
      <alignment horizontal="left" wrapText="1"/>
      <protection/>
    </xf>
    <xf numFmtId="0" fontId="1" fillId="0" borderId="0" xfId="73" applyFont="1" applyFill="1" applyBorder="1" applyAlignment="1">
      <alignment horizontal="center"/>
      <protection/>
    </xf>
    <xf numFmtId="0" fontId="1" fillId="0" borderId="0" xfId="73" applyFont="1" applyFill="1" applyBorder="1" applyAlignment="1">
      <alignment horizontal="left" wrapText="1"/>
      <protection/>
    </xf>
    <xf numFmtId="0" fontId="1" fillId="0" borderId="15" xfId="74" applyFont="1" applyFill="1" applyBorder="1" applyAlignment="1">
      <alignment horizontal="left" wrapText="1"/>
      <protection/>
    </xf>
    <xf numFmtId="2" fontId="1" fillId="0" borderId="0" xfId="73" applyNumberFormat="1" applyFont="1" applyFill="1" applyBorder="1" applyAlignment="1">
      <alignment horizontal="right" wrapText="1"/>
      <protection/>
    </xf>
    <xf numFmtId="0" fontId="1" fillId="0" borderId="14" xfId="73" applyFont="1" applyFill="1" applyBorder="1" applyAlignment="1">
      <alignment horizontal="left" wrapText="1"/>
      <protection/>
    </xf>
    <xf numFmtId="0" fontId="1" fillId="0" borderId="17" xfId="73" applyFont="1" applyFill="1" applyBorder="1" applyAlignment="1">
      <alignment horizontal="left" wrapText="1"/>
      <protection/>
    </xf>
    <xf numFmtId="172" fontId="1" fillId="0" borderId="17" xfId="73" applyNumberFormat="1" applyFont="1" applyFill="1" applyBorder="1" applyAlignment="1">
      <alignment horizontal="center" wrapText="1"/>
      <protection/>
    </xf>
    <xf numFmtId="2" fontId="1" fillId="0" borderId="17" xfId="73" applyNumberFormat="1" applyFont="1" applyFill="1" applyBorder="1" applyAlignment="1">
      <alignment horizontal="center" wrapText="1"/>
      <protection/>
    </xf>
    <xf numFmtId="2" fontId="3" fillId="0" borderId="17" xfId="73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3" fillId="0" borderId="17" xfId="73" applyFont="1" applyFill="1" applyBorder="1" applyAlignment="1">
      <alignment horizontal="left" wrapText="1"/>
      <protection/>
    </xf>
    <xf numFmtId="172" fontId="1" fillId="0" borderId="14" xfId="78" applyNumberFormat="1" applyFont="1" applyFill="1" applyBorder="1" applyAlignment="1">
      <alignment horizontal="center" wrapText="1"/>
      <protection/>
    </xf>
    <xf numFmtId="0" fontId="3" fillId="0" borderId="17" xfId="78" applyFont="1" applyFill="1" applyBorder="1" applyAlignment="1">
      <alignment horizontal="left" wrapText="1"/>
      <protection/>
    </xf>
    <xf numFmtId="0" fontId="1" fillId="0" borderId="17" xfId="78" applyFont="1" applyFill="1" applyBorder="1" applyAlignment="1">
      <alignment horizontal="left" wrapText="1"/>
      <protection/>
    </xf>
    <xf numFmtId="172" fontId="1" fillId="0" borderId="17" xfId="78" applyNumberFormat="1" applyFont="1" applyFill="1" applyBorder="1" applyAlignment="1">
      <alignment horizontal="center" wrapText="1"/>
      <protection/>
    </xf>
    <xf numFmtId="172" fontId="0" fillId="0" borderId="17" xfId="0" applyNumberFormat="1" applyFont="1" applyFill="1" applyBorder="1" applyAlignment="1">
      <alignment horizontal="center"/>
    </xf>
    <xf numFmtId="1" fontId="1" fillId="0" borderId="17" xfId="78" applyNumberFormat="1" applyFont="1" applyFill="1" applyBorder="1" applyAlignment="1">
      <alignment horizontal="center" wrapText="1"/>
      <protection/>
    </xf>
    <xf numFmtId="172" fontId="3" fillId="0" borderId="17" xfId="78" applyNumberFormat="1" applyFont="1" applyFill="1" applyBorder="1" applyAlignment="1">
      <alignment horizontal="center" wrapText="1"/>
      <protection/>
    </xf>
    <xf numFmtId="0" fontId="1" fillId="0" borderId="17" xfId="78" applyFont="1" applyFill="1" applyBorder="1" applyAlignment="1">
      <alignment horizontal="center" wrapText="1"/>
      <protection/>
    </xf>
    <xf numFmtId="0" fontId="1" fillId="0" borderId="17" xfId="78" applyFont="1" applyFill="1" applyBorder="1" applyAlignment="1">
      <alignment horizontal="center"/>
      <protection/>
    </xf>
    <xf numFmtId="0" fontId="3" fillId="0" borderId="17" xfId="78" applyFont="1" applyFill="1" applyBorder="1" applyAlignment="1">
      <alignment horizontal="center"/>
      <protection/>
    </xf>
    <xf numFmtId="0" fontId="3" fillId="0" borderId="29" xfId="75" applyFont="1" applyFill="1" applyBorder="1" applyAlignment="1">
      <alignment horizontal="center" wrapText="1"/>
      <protection/>
    </xf>
    <xf numFmtId="0" fontId="3" fillId="0" borderId="29" xfId="76" applyFont="1" applyFill="1" applyBorder="1" applyAlignment="1">
      <alignment horizontal="left" wrapText="1"/>
      <protection/>
    </xf>
    <xf numFmtId="0" fontId="1" fillId="0" borderId="29" xfId="76" applyFont="1" applyFill="1" applyBorder="1" applyAlignment="1">
      <alignment horizontal="left" wrapText="1"/>
      <protection/>
    </xf>
    <xf numFmtId="0" fontId="1" fillId="0" borderId="29" xfId="76" applyNumberFormat="1" applyFont="1" applyFill="1" applyBorder="1" applyAlignment="1">
      <alignment horizontal="center" wrapText="1"/>
      <protection/>
    </xf>
    <xf numFmtId="2" fontId="1" fillId="0" borderId="29" xfId="76" applyNumberFormat="1" applyFont="1" applyFill="1" applyBorder="1" applyAlignment="1">
      <alignment horizontal="center" wrapText="1"/>
      <protection/>
    </xf>
    <xf numFmtId="0" fontId="3" fillId="0" borderId="29" xfId="76" applyFont="1" applyFill="1" applyBorder="1" applyAlignment="1">
      <alignment horizontal="center" wrapText="1"/>
      <protection/>
    </xf>
    <xf numFmtId="0" fontId="1" fillId="0" borderId="17" xfId="76" applyFont="1" applyFill="1" applyBorder="1" applyAlignment="1">
      <alignment horizontal="left" wrapText="1"/>
      <protection/>
    </xf>
    <xf numFmtId="0" fontId="1" fillId="0" borderId="17" xfId="76" applyNumberFormat="1" applyFont="1" applyFill="1" applyBorder="1" applyAlignment="1">
      <alignment horizontal="center" wrapText="1"/>
      <protection/>
    </xf>
    <xf numFmtId="2" fontId="1" fillId="0" borderId="17" xfId="76" applyNumberFormat="1" applyFont="1" applyFill="1" applyBorder="1" applyAlignment="1">
      <alignment horizontal="center" wrapText="1"/>
      <protection/>
    </xf>
    <xf numFmtId="0" fontId="3" fillId="0" borderId="17" xfId="76" applyFont="1" applyFill="1" applyBorder="1" applyAlignment="1">
      <alignment horizontal="center"/>
      <protection/>
    </xf>
    <xf numFmtId="0" fontId="3" fillId="0" borderId="17" xfId="76" applyFont="1" applyFill="1" applyBorder="1" applyAlignment="1">
      <alignment horizontal="left" wrapText="1"/>
      <protection/>
    </xf>
    <xf numFmtId="2" fontId="3" fillId="0" borderId="17" xfId="76" applyNumberFormat="1" applyFont="1" applyFill="1" applyBorder="1" applyAlignment="1">
      <alignment horizontal="center" wrapText="1"/>
      <protection/>
    </xf>
    <xf numFmtId="0" fontId="1" fillId="0" borderId="16" xfId="70" applyFont="1" applyFill="1" applyBorder="1" applyAlignment="1">
      <alignment horizontal="left" wrapText="1"/>
      <protection/>
    </xf>
    <xf numFmtId="0" fontId="3" fillId="0" borderId="29" xfId="69" applyFont="1" applyFill="1" applyBorder="1" applyAlignment="1">
      <alignment horizontal="center" wrapText="1"/>
      <protection/>
    </xf>
    <xf numFmtId="0" fontId="1" fillId="0" borderId="29" xfId="70" applyNumberFormat="1" applyFont="1" applyFill="1" applyBorder="1" applyAlignment="1">
      <alignment horizontal="center" wrapText="1"/>
      <protection/>
    </xf>
    <xf numFmtId="2" fontId="1" fillId="0" borderId="29" xfId="70" applyNumberFormat="1" applyFont="1" applyFill="1" applyBorder="1" applyAlignment="1">
      <alignment horizontal="center" wrapText="1"/>
      <protection/>
    </xf>
    <xf numFmtId="0" fontId="2" fillId="0" borderId="29" xfId="0" applyFont="1" applyBorder="1" applyAlignment="1">
      <alignment horizontal="center"/>
    </xf>
    <xf numFmtId="0" fontId="1" fillId="0" borderId="17" xfId="70" applyFont="1" applyFill="1" applyBorder="1" applyAlignment="1">
      <alignment horizontal="left" wrapText="1"/>
      <protection/>
    </xf>
    <xf numFmtId="0" fontId="1" fillId="0" borderId="17" xfId="70" applyNumberFormat="1" applyFont="1" applyFill="1" applyBorder="1" applyAlignment="1">
      <alignment horizontal="center" wrapText="1"/>
      <protection/>
    </xf>
    <xf numFmtId="2" fontId="1" fillId="0" borderId="17" xfId="70" applyNumberFormat="1" applyFont="1" applyFill="1" applyBorder="1" applyAlignment="1">
      <alignment horizontal="center" wrapText="1"/>
      <protection/>
    </xf>
    <xf numFmtId="0" fontId="3" fillId="0" borderId="17" xfId="70" applyFont="1" applyFill="1" applyBorder="1" applyAlignment="1">
      <alignment horizontal="center"/>
      <protection/>
    </xf>
    <xf numFmtId="0" fontId="3" fillId="0" borderId="17" xfId="70" applyFont="1" applyFill="1" applyBorder="1" applyAlignment="1">
      <alignment horizontal="left" wrapText="1"/>
      <protection/>
    </xf>
    <xf numFmtId="0" fontId="1" fillId="0" borderId="30" xfId="67" applyFont="1" applyFill="1" applyBorder="1" applyAlignment="1">
      <alignment horizontal="left" wrapText="1"/>
      <protection/>
    </xf>
    <xf numFmtId="0" fontId="3" fillId="0" borderId="17" xfId="67" applyFont="1" applyFill="1" applyBorder="1" applyAlignment="1">
      <alignment horizontal="center" wrapText="1"/>
      <protection/>
    </xf>
    <xf numFmtId="0" fontId="1" fillId="0" borderId="16" xfId="67" applyFont="1" applyFill="1" applyBorder="1" applyAlignment="1">
      <alignment horizontal="left" wrapText="1"/>
      <protection/>
    </xf>
    <xf numFmtId="0" fontId="1" fillId="0" borderId="15" xfId="67" applyFont="1" applyFill="1" applyBorder="1" applyAlignment="1">
      <alignment horizontal="left" wrapText="1"/>
      <protection/>
    </xf>
    <xf numFmtId="0" fontId="1" fillId="0" borderId="17" xfId="67" applyNumberFormat="1" applyFont="1" applyFill="1" applyBorder="1" applyAlignment="1">
      <alignment horizontal="center" wrapText="1"/>
      <protection/>
    </xf>
    <xf numFmtId="0" fontId="3" fillId="0" borderId="17" xfId="67" applyNumberFormat="1" applyFont="1" applyFill="1" applyBorder="1" applyAlignment="1">
      <alignment horizontal="center" wrapText="1"/>
      <protection/>
    </xf>
    <xf numFmtId="14" fontId="1" fillId="0" borderId="16" xfId="58" applyNumberFormat="1" applyFont="1" applyFill="1" applyBorder="1" applyAlignment="1">
      <alignment horizontal="right" wrapText="1"/>
      <protection/>
    </xf>
    <xf numFmtId="14" fontId="1" fillId="0" borderId="15" xfId="58" applyNumberFormat="1" applyFont="1" applyFill="1" applyBorder="1" applyAlignment="1">
      <alignment horizontal="right" wrapText="1"/>
      <protection/>
    </xf>
    <xf numFmtId="0" fontId="1" fillId="0" borderId="17" xfId="58" applyNumberFormat="1" applyFont="1" applyFill="1" applyBorder="1" applyAlignment="1">
      <alignment horizontal="center" wrapText="1"/>
      <protection/>
    </xf>
    <xf numFmtId="0" fontId="3" fillId="0" borderId="17" xfId="58" applyFont="1" applyFill="1" applyBorder="1" applyAlignment="1">
      <alignment horizontal="center"/>
      <protection/>
    </xf>
    <xf numFmtId="0" fontId="1" fillId="0" borderId="17" xfId="60" applyFont="1" applyFill="1" applyBorder="1" applyAlignment="1">
      <alignment horizontal="left" wrapText="1"/>
      <protection/>
    </xf>
    <xf numFmtId="0" fontId="1" fillId="0" borderId="17" xfId="60" applyFont="1" applyFill="1" applyBorder="1" applyAlignment="1">
      <alignment horizontal="center" wrapText="1"/>
      <protection/>
    </xf>
    <xf numFmtId="0" fontId="1" fillId="0" borderId="16" xfId="60" applyFont="1" applyFill="1" applyBorder="1" applyAlignment="1">
      <alignment horizontal="left" wrapText="1"/>
      <protection/>
    </xf>
    <xf numFmtId="0" fontId="1" fillId="0" borderId="15" xfId="60" applyFont="1" applyFill="1" applyBorder="1" applyAlignment="1">
      <alignment horizontal="left" wrapText="1"/>
      <protection/>
    </xf>
    <xf numFmtId="2" fontId="1" fillId="0" borderId="0" xfId="60" applyNumberFormat="1" applyFont="1" applyFill="1" applyBorder="1" applyAlignment="1">
      <alignment horizontal="right" wrapText="1"/>
      <protection/>
    </xf>
    <xf numFmtId="172" fontId="1" fillId="0" borderId="17" xfId="60" applyNumberFormat="1" applyFont="1" applyFill="1" applyBorder="1" applyAlignment="1">
      <alignment horizontal="center" wrapText="1"/>
      <protection/>
    </xf>
    <xf numFmtId="0" fontId="3" fillId="0" borderId="17" xfId="60" applyFont="1" applyFill="1" applyBorder="1" applyAlignment="1">
      <alignment horizontal="left" wrapText="1"/>
      <protection/>
    </xf>
    <xf numFmtId="0" fontId="1" fillId="0" borderId="17" xfId="60" applyNumberFormat="1" applyFont="1" applyFill="1" applyBorder="1" applyAlignment="1">
      <alignment horizontal="center" wrapText="1"/>
      <protection/>
    </xf>
    <xf numFmtId="2" fontId="1" fillId="0" borderId="17" xfId="60" applyNumberFormat="1" applyFont="1" applyFill="1" applyBorder="1" applyAlignment="1">
      <alignment horizontal="center" wrapText="1"/>
      <protection/>
    </xf>
    <xf numFmtId="0" fontId="1" fillId="0" borderId="30" xfId="60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17" xfId="60" applyNumberFormat="1" applyFont="1" applyFill="1" applyBorder="1" applyAlignment="1">
      <alignment horizontal="center" wrapText="1"/>
      <protection/>
    </xf>
    <xf numFmtId="0" fontId="3" fillId="0" borderId="29" xfId="60" applyFont="1" applyFill="1" applyBorder="1" applyAlignment="1">
      <alignment horizontal="center" wrapText="1"/>
      <protection/>
    </xf>
    <xf numFmtId="2" fontId="1" fillId="0" borderId="11" xfId="72" applyNumberFormat="1" applyFont="1" applyFill="1" applyBorder="1" applyAlignment="1">
      <alignment horizontal="right" wrapText="1"/>
      <protection/>
    </xf>
    <xf numFmtId="0" fontId="1" fillId="0" borderId="17" xfId="72" applyFont="1" applyFill="1" applyBorder="1" applyAlignment="1">
      <alignment horizontal="center"/>
      <protection/>
    </xf>
    <xf numFmtId="0" fontId="1" fillId="0" borderId="17" xfId="72" applyNumberFormat="1" applyFont="1" applyFill="1" applyBorder="1" applyAlignment="1">
      <alignment horizontal="center" wrapText="1"/>
      <protection/>
    </xf>
    <xf numFmtId="0" fontId="1" fillId="0" borderId="15" xfId="72" applyFont="1" applyFill="1" applyBorder="1" applyAlignment="1">
      <alignment horizontal="left" wrapText="1"/>
      <protection/>
    </xf>
    <xf numFmtId="14" fontId="1" fillId="0" borderId="30" xfId="72" applyNumberFormat="1" applyFont="1" applyFill="1" applyBorder="1" applyAlignment="1">
      <alignment horizontal="right" wrapText="1"/>
      <protection/>
    </xf>
    <xf numFmtId="0" fontId="1" fillId="0" borderId="30" xfId="72" applyFont="1" applyFill="1" applyBorder="1" applyAlignment="1">
      <alignment horizontal="left" wrapText="1"/>
      <protection/>
    </xf>
    <xf numFmtId="0" fontId="1" fillId="0" borderId="17" xfId="78" applyNumberFormat="1" applyFont="1" applyFill="1" applyBorder="1" applyAlignment="1">
      <alignment horizontal="center" wrapText="1"/>
      <protection/>
    </xf>
    <xf numFmtId="0" fontId="1" fillId="0" borderId="31" xfId="62" applyFont="1" applyFill="1" applyBorder="1" applyAlignment="1">
      <alignment horizontal="left" wrapText="1"/>
      <protection/>
    </xf>
    <xf numFmtId="0" fontId="1" fillId="0" borderId="30" xfId="62" applyFont="1" applyFill="1" applyBorder="1" applyAlignment="1">
      <alignment horizontal="left" wrapText="1"/>
      <protection/>
    </xf>
    <xf numFmtId="0" fontId="1" fillId="0" borderId="17" xfId="62" applyNumberFormat="1" applyFont="1" applyFill="1" applyBorder="1" applyAlignment="1">
      <alignment horizontal="center" wrapText="1"/>
      <protection/>
    </xf>
    <xf numFmtId="1" fontId="1" fillId="0" borderId="17" xfId="67" applyNumberFormat="1" applyFont="1" applyFill="1" applyBorder="1" applyAlignment="1">
      <alignment horizontal="center" wrapText="1"/>
      <protection/>
    </xf>
    <xf numFmtId="2" fontId="1" fillId="0" borderId="11" xfId="73" applyNumberFormat="1" applyFont="1" applyFill="1" applyBorder="1" applyAlignment="1">
      <alignment horizontal="right" wrapText="1"/>
      <protection/>
    </xf>
    <xf numFmtId="0" fontId="1" fillId="0" borderId="30" xfId="74" applyFont="1" applyFill="1" applyBorder="1" applyAlignment="1">
      <alignment horizontal="left" wrapText="1"/>
      <protection/>
    </xf>
    <xf numFmtId="2" fontId="1" fillId="0" borderId="14" xfId="73" applyNumberFormat="1" applyFont="1" applyFill="1" applyBorder="1" applyAlignment="1">
      <alignment horizontal="right" wrapText="1"/>
      <protection/>
    </xf>
    <xf numFmtId="0" fontId="1" fillId="0" borderId="17" xfId="73" applyNumberFormat="1" applyFont="1" applyFill="1" applyBorder="1" applyAlignment="1">
      <alignment horizontal="center" wrapText="1"/>
      <protection/>
    </xf>
    <xf numFmtId="2" fontId="3" fillId="0" borderId="17" xfId="78" applyNumberFormat="1" applyFont="1" applyFill="1" applyBorder="1" applyAlignment="1">
      <alignment horizontal="center" wrapText="1"/>
      <protection/>
    </xf>
    <xf numFmtId="2" fontId="1" fillId="0" borderId="17" xfId="78" applyNumberFormat="1" applyFont="1" applyFill="1" applyBorder="1" applyAlignment="1">
      <alignment horizontal="right" wrapText="1"/>
      <protection/>
    </xf>
    <xf numFmtId="0" fontId="3" fillId="0" borderId="17" xfId="56" applyFont="1" applyFill="1" applyBorder="1" applyAlignment="1">
      <alignment horizontal="left" wrapText="1"/>
      <protection/>
    </xf>
    <xf numFmtId="0" fontId="1" fillId="0" borderId="17" xfId="56" applyFont="1" applyFill="1" applyBorder="1" applyAlignment="1">
      <alignment horizontal="left" wrapText="1"/>
      <protection/>
    </xf>
    <xf numFmtId="172" fontId="1" fillId="0" borderId="17" xfId="56" applyNumberFormat="1" applyFont="1" applyFill="1" applyBorder="1" applyAlignment="1">
      <alignment horizontal="center" wrapText="1"/>
      <protection/>
    </xf>
    <xf numFmtId="1" fontId="1" fillId="0" borderId="17" xfId="56" applyNumberFormat="1" applyFont="1" applyFill="1" applyBorder="1" applyAlignment="1">
      <alignment horizontal="center" wrapText="1"/>
      <protection/>
    </xf>
    <xf numFmtId="2" fontId="3" fillId="0" borderId="17" xfId="56" applyNumberFormat="1" applyFont="1" applyFill="1" applyBorder="1" applyAlignment="1">
      <alignment horizontal="center" wrapText="1"/>
      <protection/>
    </xf>
    <xf numFmtId="2" fontId="1" fillId="0" borderId="17" xfId="56" applyNumberFormat="1" applyFont="1" applyFill="1" applyBorder="1" applyAlignment="1">
      <alignment horizontal="center" wrapText="1"/>
      <protection/>
    </xf>
    <xf numFmtId="0" fontId="1" fillId="0" borderId="17" xfId="56" applyNumberFormat="1" applyFont="1" applyFill="1" applyBorder="1" applyAlignment="1">
      <alignment horizontal="center" wrapText="1"/>
      <protection/>
    </xf>
    <xf numFmtId="0" fontId="2" fillId="0" borderId="17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3" fillId="0" borderId="17" xfId="75" applyFont="1" applyFill="1" applyBorder="1" applyAlignment="1">
      <alignment horizontal="center" wrapText="1"/>
      <protection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7" xfId="76" applyFont="1" applyFill="1" applyBorder="1" applyAlignment="1">
      <alignment horizontal="center" wrapText="1"/>
      <protection/>
    </xf>
    <xf numFmtId="0" fontId="3" fillId="0" borderId="17" xfId="60" applyFont="1" applyFill="1" applyBorder="1" applyAlignment="1">
      <alignment horizontal="center" wrapText="1"/>
      <protection/>
    </xf>
    <xf numFmtId="0" fontId="0" fillId="0" borderId="17" xfId="0" applyFill="1" applyBorder="1" applyAlignment="1">
      <alignment/>
    </xf>
    <xf numFmtId="2" fontId="1" fillId="0" borderId="15" xfId="72" applyNumberFormat="1" applyFont="1" applyFill="1" applyBorder="1" applyAlignment="1">
      <alignment horizontal="right" wrapText="1"/>
      <protection/>
    </xf>
    <xf numFmtId="1" fontId="0" fillId="0" borderId="17" xfId="0" applyNumberFormat="1" applyBorder="1" applyAlignment="1">
      <alignment horizontal="center"/>
    </xf>
    <xf numFmtId="172" fontId="3" fillId="0" borderId="17" xfId="78" applyNumberFormat="1" applyFont="1" applyFill="1" applyBorder="1" applyAlignment="1">
      <alignment horizontal="center"/>
      <protection/>
    </xf>
    <xf numFmtId="2" fontId="1" fillId="0" borderId="17" xfId="72" applyNumberFormat="1" applyFont="1" applyFill="1" applyBorder="1" applyAlignment="1">
      <alignment horizontal="right" wrapText="1"/>
      <protection/>
    </xf>
    <xf numFmtId="0" fontId="3" fillId="0" borderId="17" xfId="56" applyFont="1" applyFill="1" applyBorder="1" applyAlignment="1">
      <alignment horizontal="center"/>
      <protection/>
    </xf>
    <xf numFmtId="0" fontId="1" fillId="0" borderId="17" xfId="56" applyFont="1" applyFill="1" applyBorder="1" applyAlignment="1">
      <alignment horizontal="center" wrapText="1"/>
      <protection/>
    </xf>
    <xf numFmtId="0" fontId="1" fillId="0" borderId="17" xfId="73" applyFont="1" applyFill="1" applyBorder="1" applyAlignment="1">
      <alignment horizontal="center" wrapText="1"/>
      <protection/>
    </xf>
    <xf numFmtId="0" fontId="0" fillId="0" borderId="29" xfId="0" applyFont="1" applyFill="1" applyBorder="1" applyAlignment="1">
      <alignment horizontal="center"/>
    </xf>
    <xf numFmtId="0" fontId="3" fillId="0" borderId="29" xfId="73" applyFont="1" applyFill="1" applyBorder="1" applyAlignment="1">
      <alignment horizontal="left" wrapText="1"/>
      <protection/>
    </xf>
    <xf numFmtId="0" fontId="1" fillId="0" borderId="29" xfId="73" applyFont="1" applyFill="1" applyBorder="1" applyAlignment="1">
      <alignment horizontal="left" wrapText="1"/>
      <protection/>
    </xf>
    <xf numFmtId="0" fontId="1" fillId="0" borderId="29" xfId="73" applyFont="1" applyFill="1" applyBorder="1" applyAlignment="1">
      <alignment horizontal="center" wrapText="1"/>
      <protection/>
    </xf>
    <xf numFmtId="172" fontId="1" fillId="0" borderId="29" xfId="73" applyNumberFormat="1" applyFont="1" applyFill="1" applyBorder="1" applyAlignment="1">
      <alignment horizontal="center" wrapText="1"/>
      <protection/>
    </xf>
    <xf numFmtId="2" fontId="1" fillId="0" borderId="29" xfId="73" applyNumberFormat="1" applyFont="1" applyFill="1" applyBorder="1" applyAlignment="1">
      <alignment horizontal="center" wrapText="1"/>
      <protection/>
    </xf>
    <xf numFmtId="172" fontId="0" fillId="0" borderId="29" xfId="0" applyNumberFormat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172" fontId="2" fillId="0" borderId="17" xfId="0" applyNumberFormat="1" applyFont="1" applyBorder="1" applyAlignment="1">
      <alignment horizontal="center"/>
    </xf>
    <xf numFmtId="0" fontId="3" fillId="0" borderId="29" xfId="78" applyFont="1" applyFill="1" applyBorder="1" applyAlignment="1">
      <alignment horizontal="left" wrapText="1"/>
      <protection/>
    </xf>
    <xf numFmtId="0" fontId="1" fillId="0" borderId="29" xfId="78" applyFont="1" applyFill="1" applyBorder="1" applyAlignment="1">
      <alignment horizontal="left" wrapText="1"/>
      <protection/>
    </xf>
    <xf numFmtId="172" fontId="1" fillId="0" borderId="29" xfId="78" applyNumberFormat="1" applyFont="1" applyFill="1" applyBorder="1" applyAlignment="1">
      <alignment horizontal="center" wrapText="1"/>
      <protection/>
    </xf>
    <xf numFmtId="0" fontId="1" fillId="0" borderId="29" xfId="78" applyFont="1" applyFill="1" applyBorder="1" applyAlignment="1">
      <alignment horizontal="center"/>
      <protection/>
    </xf>
    <xf numFmtId="1" fontId="1" fillId="0" borderId="29" xfId="78" applyNumberFormat="1" applyFont="1" applyFill="1" applyBorder="1" applyAlignment="1">
      <alignment horizontal="center" wrapText="1"/>
      <protection/>
    </xf>
    <xf numFmtId="0" fontId="3" fillId="0" borderId="29" xfId="78" applyFont="1" applyFill="1" applyBorder="1" applyAlignment="1">
      <alignment horizontal="center"/>
      <protection/>
    </xf>
    <xf numFmtId="0" fontId="1" fillId="0" borderId="29" xfId="78" applyFont="1" applyFill="1" applyBorder="1" applyAlignment="1">
      <alignment horizontal="center" wrapText="1"/>
      <protection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center"/>
    </xf>
    <xf numFmtId="0" fontId="2" fillId="0" borderId="17" xfId="0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7" xfId="72" applyFont="1" applyFill="1" applyBorder="1" applyAlignment="1">
      <alignment horizontal="center" wrapText="1"/>
      <protection/>
    </xf>
    <xf numFmtId="0" fontId="3" fillId="0" borderId="17" xfId="72" applyFont="1" applyFill="1" applyBorder="1" applyAlignment="1">
      <alignment horizontal="center" wrapText="1"/>
      <protection/>
    </xf>
    <xf numFmtId="16" fontId="0" fillId="0" borderId="17" xfId="0" applyNumberFormat="1" applyBorder="1" applyAlignment="1">
      <alignment horizontal="center"/>
    </xf>
    <xf numFmtId="0" fontId="3" fillId="0" borderId="17" xfId="79" applyFont="1" applyFill="1" applyBorder="1" applyAlignment="1">
      <alignment horizontal="left" wrapText="1"/>
      <protection/>
    </xf>
    <xf numFmtId="0" fontId="1" fillId="0" borderId="17" xfId="79" applyFont="1" applyFill="1" applyBorder="1" applyAlignment="1">
      <alignment horizontal="left" wrapText="1"/>
      <protection/>
    </xf>
    <xf numFmtId="0" fontId="1" fillId="0" borderId="17" xfId="79" applyNumberFormat="1" applyFont="1" applyFill="1" applyBorder="1" applyAlignment="1">
      <alignment horizontal="center" wrapText="1"/>
      <protection/>
    </xf>
    <xf numFmtId="2" fontId="1" fillId="0" borderId="17" xfId="79" applyNumberFormat="1" applyFont="1" applyFill="1" applyBorder="1" applyAlignment="1">
      <alignment horizontal="center" wrapText="1"/>
      <protection/>
    </xf>
    <xf numFmtId="2" fontId="3" fillId="0" borderId="17" xfId="79" applyNumberFormat="1" applyFont="1" applyFill="1" applyBorder="1" applyAlignment="1">
      <alignment horizontal="center" wrapText="1"/>
      <protection/>
    </xf>
    <xf numFmtId="0" fontId="1" fillId="0" borderId="17" xfId="62" applyFont="1" applyFill="1" applyBorder="1" applyAlignment="1">
      <alignment horizontal="center" wrapText="1"/>
      <protection/>
    </xf>
    <xf numFmtId="0" fontId="3" fillId="0" borderId="17" xfId="65" applyFont="1" applyFill="1" applyBorder="1" applyAlignment="1">
      <alignment horizontal="left" wrapText="1"/>
      <protection/>
    </xf>
    <xf numFmtId="0" fontId="1" fillId="0" borderId="17" xfId="65" applyFont="1" applyFill="1" applyBorder="1" applyAlignment="1">
      <alignment horizontal="left" wrapText="1"/>
      <protection/>
    </xf>
    <xf numFmtId="0" fontId="1" fillId="0" borderId="17" xfId="65" applyNumberFormat="1" applyFont="1" applyFill="1" applyBorder="1" applyAlignment="1">
      <alignment horizontal="center" wrapText="1"/>
      <protection/>
    </xf>
    <xf numFmtId="2" fontId="1" fillId="0" borderId="17" xfId="65" applyNumberFormat="1" applyFont="1" applyFill="1" applyBorder="1" applyAlignment="1">
      <alignment horizontal="center" wrapText="1"/>
      <protection/>
    </xf>
    <xf numFmtId="2" fontId="3" fillId="0" borderId="17" xfId="65" applyNumberFormat="1" applyFont="1" applyFill="1" applyBorder="1" applyAlignment="1">
      <alignment horizontal="center" wrapText="1"/>
      <protection/>
    </xf>
    <xf numFmtId="0" fontId="1" fillId="0" borderId="17" xfId="65" applyFont="1" applyFill="1" applyBorder="1" applyAlignment="1">
      <alignment horizontal="center" wrapText="1"/>
      <protection/>
    </xf>
    <xf numFmtId="0" fontId="2" fillId="33" borderId="17" xfId="0" applyFont="1" applyFill="1" applyBorder="1" applyAlignment="1">
      <alignment/>
    </xf>
    <xf numFmtId="1" fontId="3" fillId="0" borderId="17" xfId="78" applyNumberFormat="1" applyFont="1" applyFill="1" applyBorder="1" applyAlignment="1">
      <alignment horizontal="center" wrapText="1"/>
      <protection/>
    </xf>
    <xf numFmtId="2" fontId="1" fillId="0" borderId="17" xfId="60" applyNumberFormat="1" applyFont="1" applyFill="1" applyBorder="1" applyAlignment="1">
      <alignment horizontal="left" wrapText="1"/>
      <protection/>
    </xf>
    <xf numFmtId="0" fontId="2" fillId="0" borderId="32" xfId="0" applyFont="1" applyFill="1" applyBorder="1" applyAlignment="1">
      <alignment horizontal="center"/>
    </xf>
    <xf numFmtId="0" fontId="3" fillId="0" borderId="32" xfId="60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left"/>
    </xf>
    <xf numFmtId="1" fontId="0" fillId="0" borderId="17" xfId="0" applyNumberFormat="1" applyFill="1" applyBorder="1" applyAlignment="1">
      <alignment horizontal="center"/>
    </xf>
    <xf numFmtId="1" fontId="1" fillId="0" borderId="17" xfId="64" applyNumberFormat="1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10" fillId="34" borderId="10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2" fontId="1" fillId="0" borderId="30" xfId="74" applyNumberFormat="1" applyFont="1" applyFill="1" applyBorder="1" applyAlignment="1">
      <alignment horizontal="right" wrapText="1"/>
      <protection/>
    </xf>
    <xf numFmtId="172" fontId="3" fillId="0" borderId="17" xfId="72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" fillId="0" borderId="17" xfId="65" applyFont="1" applyFill="1" applyBorder="1" applyAlignment="1">
      <alignment horizontal="center" wrapText="1"/>
      <protection/>
    </xf>
    <xf numFmtId="0" fontId="3" fillId="0" borderId="29" xfId="58" applyFont="1" applyFill="1" applyBorder="1" applyAlignment="1">
      <alignment horizontal="left" wrapText="1"/>
      <protection/>
    </xf>
    <xf numFmtId="0" fontId="1" fillId="0" borderId="29" xfId="58" applyFont="1" applyFill="1" applyBorder="1" applyAlignment="1">
      <alignment horizontal="left" wrapText="1"/>
      <protection/>
    </xf>
    <xf numFmtId="2" fontId="1" fillId="0" borderId="29" xfId="58" applyNumberFormat="1" applyFont="1" applyFill="1" applyBorder="1" applyAlignment="1">
      <alignment horizontal="center" wrapText="1"/>
      <protection/>
    </xf>
    <xf numFmtId="0" fontId="3" fillId="0" borderId="17" xfId="69" applyFont="1" applyFill="1" applyBorder="1" applyAlignment="1">
      <alignment horizontal="center" wrapText="1"/>
      <protection/>
    </xf>
    <xf numFmtId="0" fontId="2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0" xfId="61" applyFont="1" applyFill="1" applyBorder="1" applyAlignment="1">
      <alignment horizontal="center"/>
      <protection/>
    </xf>
    <xf numFmtId="0" fontId="1" fillId="0" borderId="37" xfId="58" applyFont="1" applyFill="1" applyBorder="1" applyAlignment="1">
      <alignment horizontal="center" wrapText="1"/>
      <protection/>
    </xf>
    <xf numFmtId="0" fontId="1" fillId="0" borderId="37" xfId="65" applyFont="1" applyFill="1" applyBorder="1" applyAlignment="1">
      <alignment horizontal="center" wrapText="1"/>
      <protection/>
    </xf>
    <xf numFmtId="0" fontId="0" fillId="0" borderId="37" xfId="0" applyBorder="1" applyAlignment="1">
      <alignment horizontal="center"/>
    </xf>
    <xf numFmtId="0" fontId="1" fillId="0" borderId="37" xfId="60" applyFont="1" applyFill="1" applyBorder="1" applyAlignment="1">
      <alignment horizontal="center"/>
      <protection/>
    </xf>
    <xf numFmtId="0" fontId="0" fillId="0" borderId="37" xfId="0" applyBorder="1" applyAlignment="1">
      <alignment/>
    </xf>
    <xf numFmtId="1" fontId="1" fillId="0" borderId="37" xfId="65" applyNumberFormat="1" applyFont="1" applyFill="1" applyBorder="1" applyAlignment="1">
      <alignment horizontal="center" wrapText="1"/>
      <protection/>
    </xf>
    <xf numFmtId="0" fontId="2" fillId="0" borderId="38" xfId="0" applyFont="1" applyBorder="1" applyAlignment="1">
      <alignment horizontal="center"/>
    </xf>
    <xf numFmtId="1" fontId="3" fillId="0" borderId="29" xfId="57" applyNumberFormat="1" applyFont="1" applyFill="1" applyBorder="1" applyAlignment="1">
      <alignment horizontal="center" wrapText="1"/>
      <protection/>
    </xf>
    <xf numFmtId="0" fontId="2" fillId="0" borderId="39" xfId="0" applyFont="1" applyBorder="1" applyAlignment="1">
      <alignment/>
    </xf>
    <xf numFmtId="1" fontId="1" fillId="0" borderId="37" xfId="58" applyNumberFormat="1" applyFont="1" applyFill="1" applyBorder="1" applyAlignment="1">
      <alignment horizontal="center" wrapText="1"/>
      <protection/>
    </xf>
    <xf numFmtId="0" fontId="1" fillId="0" borderId="37" xfId="58" applyFont="1" applyFill="1" applyBorder="1" applyAlignment="1">
      <alignment horizontal="center"/>
      <protection/>
    </xf>
    <xf numFmtId="0" fontId="0" fillId="0" borderId="37" xfId="0" applyFill="1" applyBorder="1" applyAlignment="1">
      <alignment horizontal="center"/>
    </xf>
    <xf numFmtId="0" fontId="1" fillId="0" borderId="37" xfId="68" applyFont="1" applyFill="1" applyBorder="1" applyAlignment="1">
      <alignment horizontal="left" wrapText="1"/>
      <protection/>
    </xf>
    <xf numFmtId="0" fontId="1" fillId="0" borderId="37" xfId="67" applyFont="1" applyFill="1" applyBorder="1" applyAlignment="1">
      <alignment horizontal="center" wrapText="1"/>
      <protection/>
    </xf>
    <xf numFmtId="1" fontId="1" fillId="0" borderId="37" xfId="67" applyNumberFormat="1" applyFont="1" applyFill="1" applyBorder="1" applyAlignment="1">
      <alignment horizontal="center" wrapText="1"/>
      <protection/>
    </xf>
    <xf numFmtId="0" fontId="1" fillId="0" borderId="37" xfId="67" applyFont="1" applyFill="1" applyBorder="1" applyAlignment="1">
      <alignment horizontal="center"/>
      <protection/>
    </xf>
    <xf numFmtId="0" fontId="1" fillId="0" borderId="37" xfId="68" applyFont="1" applyFill="1" applyBorder="1" applyAlignment="1">
      <alignment horizontal="center" wrapText="1"/>
      <protection/>
    </xf>
    <xf numFmtId="49" fontId="1" fillId="0" borderId="17" xfId="72" applyNumberFormat="1" applyFont="1" applyFill="1" applyBorder="1" applyAlignment="1">
      <alignment horizontal="center"/>
      <protection/>
    </xf>
    <xf numFmtId="2" fontId="1" fillId="0" borderId="17" xfId="72" applyNumberFormat="1" applyFont="1" applyFill="1" applyBorder="1" applyAlignment="1">
      <alignment horizontal="right" wrapText="1"/>
      <protection/>
    </xf>
    <xf numFmtId="0" fontId="0" fillId="0" borderId="17" xfId="0" applyFont="1" applyBorder="1" applyAlignment="1">
      <alignment/>
    </xf>
    <xf numFmtId="0" fontId="3" fillId="0" borderId="17" xfId="78" applyFont="1" applyFill="1" applyBorder="1" applyAlignment="1">
      <alignment horizontal="center" wrapText="1"/>
      <protection/>
    </xf>
    <xf numFmtId="1" fontId="0" fillId="0" borderId="17" xfId="78" applyNumberFormat="1" applyFont="1" applyFill="1" applyBorder="1" applyAlignment="1">
      <alignment horizontal="center" wrapText="1"/>
      <protection/>
    </xf>
    <xf numFmtId="0" fontId="0" fillId="0" borderId="20" xfId="0" applyBorder="1" applyAlignment="1">
      <alignment horizontal="center"/>
    </xf>
    <xf numFmtId="0" fontId="3" fillId="0" borderId="17" xfId="56" applyFont="1" applyFill="1" applyBorder="1" applyAlignment="1">
      <alignment horizontal="center" wrapText="1"/>
      <protection/>
    </xf>
    <xf numFmtId="0" fontId="1" fillId="0" borderId="29" xfId="58" applyFont="1" applyFill="1" applyBorder="1" applyAlignment="1">
      <alignment horizontal="center" wrapText="1"/>
      <protection/>
    </xf>
    <xf numFmtId="0" fontId="3" fillId="0" borderId="20" xfId="60" applyFont="1" applyFill="1" applyBorder="1" applyAlignment="1">
      <alignment horizontal="left" wrapText="1"/>
      <protection/>
    </xf>
    <xf numFmtId="0" fontId="1" fillId="0" borderId="20" xfId="60" applyFont="1" applyFill="1" applyBorder="1" applyAlignment="1">
      <alignment horizontal="left" wrapText="1"/>
      <protection/>
    </xf>
    <xf numFmtId="172" fontId="1" fillId="0" borderId="20" xfId="60" applyNumberFormat="1" applyFont="1" applyFill="1" applyBorder="1" applyAlignment="1">
      <alignment horizontal="center" wrapText="1"/>
      <protection/>
    </xf>
    <xf numFmtId="0" fontId="1" fillId="0" borderId="20" xfId="60" applyFont="1" applyFill="1" applyBorder="1" applyAlignment="1">
      <alignment horizontal="center" wrapText="1"/>
      <protection/>
    </xf>
    <xf numFmtId="172" fontId="1" fillId="0" borderId="20" xfId="64" applyNumberFormat="1" applyFont="1" applyFill="1" applyBorder="1" applyAlignment="1">
      <alignment horizontal="center" wrapText="1"/>
      <protection/>
    </xf>
    <xf numFmtId="2" fontId="3" fillId="0" borderId="20" xfId="64" applyNumberFormat="1" applyFont="1" applyFill="1" applyBorder="1" applyAlignment="1">
      <alignment horizontal="center" wrapText="1"/>
      <protection/>
    </xf>
    <xf numFmtId="0" fontId="1" fillId="0" borderId="17" xfId="64" applyNumberFormat="1" applyFont="1" applyFill="1" applyBorder="1" applyAlignment="1">
      <alignment horizontal="center" wrapText="1"/>
      <protection/>
    </xf>
    <xf numFmtId="0" fontId="3" fillId="0" borderId="29" xfId="72" applyFont="1" applyFill="1" applyBorder="1" applyAlignment="1">
      <alignment horizontal="left" wrapText="1"/>
      <protection/>
    </xf>
    <xf numFmtId="0" fontId="1" fillId="0" borderId="29" xfId="72" applyFont="1" applyFill="1" applyBorder="1" applyAlignment="1">
      <alignment horizontal="left" wrapText="1"/>
      <protection/>
    </xf>
    <xf numFmtId="0" fontId="1" fillId="0" borderId="29" xfId="72" applyNumberFormat="1" applyFont="1" applyFill="1" applyBorder="1" applyAlignment="1">
      <alignment horizontal="center" wrapText="1"/>
      <protection/>
    </xf>
    <xf numFmtId="172" fontId="1" fillId="0" borderId="29" xfId="72" applyNumberFormat="1" applyFont="1" applyFill="1" applyBorder="1" applyAlignment="1">
      <alignment horizontal="center" wrapText="1"/>
      <protection/>
    </xf>
    <xf numFmtId="1" fontId="1" fillId="0" borderId="29" xfId="72" applyNumberFormat="1" applyFont="1" applyFill="1" applyBorder="1" applyAlignment="1">
      <alignment horizontal="center" wrapText="1"/>
      <protection/>
    </xf>
    <xf numFmtId="0" fontId="1" fillId="0" borderId="20" xfId="70" applyFont="1" applyFill="1" applyBorder="1" applyAlignment="1">
      <alignment wrapText="1"/>
      <protection/>
    </xf>
    <xf numFmtId="0" fontId="1" fillId="0" borderId="20" xfId="70" applyNumberFormat="1" applyFont="1" applyFill="1" applyBorder="1" applyAlignment="1">
      <alignment horizontal="center" wrapText="1"/>
      <protection/>
    </xf>
    <xf numFmtId="2" fontId="1" fillId="0" borderId="20" xfId="70" applyNumberFormat="1" applyFont="1" applyFill="1" applyBorder="1" applyAlignment="1">
      <alignment horizontal="center" wrapText="1"/>
      <protection/>
    </xf>
    <xf numFmtId="0" fontId="3" fillId="0" borderId="17" xfId="70" applyFont="1" applyFill="1" applyBorder="1" applyAlignment="1">
      <alignment wrapText="1"/>
      <protection/>
    </xf>
    <xf numFmtId="0" fontId="3" fillId="0" borderId="17" xfId="70" applyFont="1" applyFill="1" applyBorder="1" applyAlignment="1">
      <alignment horizontal="center" wrapText="1"/>
      <protection/>
    </xf>
    <xf numFmtId="0" fontId="1" fillId="0" borderId="17" xfId="76" applyFont="1" applyFill="1" applyBorder="1" applyAlignment="1">
      <alignment horizontal="center" wrapText="1"/>
      <protection/>
    </xf>
    <xf numFmtId="0" fontId="1" fillId="0" borderId="37" xfId="62" applyFont="1" applyFill="1" applyBorder="1" applyAlignment="1">
      <alignment horizontal="center" wrapText="1"/>
      <protection/>
    </xf>
    <xf numFmtId="0" fontId="3" fillId="0" borderId="17" xfId="58" applyFont="1" applyFill="1" applyBorder="1" applyAlignment="1">
      <alignment horizontal="center" wrapText="1"/>
      <protection/>
    </xf>
    <xf numFmtId="0" fontId="1" fillId="0" borderId="20" xfId="60" applyNumberFormat="1" applyFont="1" applyFill="1" applyBorder="1" applyAlignment="1">
      <alignment horizontal="center" wrapText="1"/>
      <protection/>
    </xf>
    <xf numFmtId="172" fontId="0" fillId="0" borderId="20" xfId="0" applyNumberFormat="1" applyBorder="1" applyAlignment="1">
      <alignment horizontal="center"/>
    </xf>
    <xf numFmtId="2" fontId="3" fillId="0" borderId="20" xfId="60" applyNumberFormat="1" applyFont="1" applyFill="1" applyBorder="1" applyAlignment="1">
      <alignment horizontal="center" wrapText="1"/>
      <protection/>
    </xf>
    <xf numFmtId="1" fontId="1" fillId="0" borderId="37" xfId="60" applyNumberFormat="1" applyFont="1" applyFill="1" applyBorder="1" applyAlignment="1">
      <alignment horizontal="center" wrapText="1"/>
      <protection/>
    </xf>
    <xf numFmtId="0" fontId="3" fillId="0" borderId="20" xfId="64" applyFont="1" applyFill="1" applyBorder="1" applyAlignment="1">
      <alignment horizontal="left" wrapText="1"/>
      <protection/>
    </xf>
    <xf numFmtId="0" fontId="1" fillId="0" borderId="20" xfId="64" applyFont="1" applyFill="1" applyBorder="1" applyAlignment="1">
      <alignment horizontal="left" wrapText="1"/>
      <protection/>
    </xf>
    <xf numFmtId="0" fontId="1" fillId="0" borderId="20" xfId="64" applyNumberFormat="1" applyFont="1" applyFill="1" applyBorder="1" applyAlignment="1">
      <alignment horizontal="center" wrapText="1"/>
      <protection/>
    </xf>
    <xf numFmtId="3" fontId="1" fillId="0" borderId="37" xfId="64" applyNumberFormat="1" applyFont="1" applyFill="1" applyBorder="1" applyAlignment="1">
      <alignment horizontal="center" wrapText="1"/>
      <protection/>
    </xf>
    <xf numFmtId="0" fontId="1" fillId="0" borderId="37" xfId="6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1" fontId="0" fillId="0" borderId="29" xfId="78" applyNumberFormat="1" applyFont="1" applyFill="1" applyBorder="1" applyAlignment="1">
      <alignment horizontal="center" wrapText="1"/>
      <protection/>
    </xf>
    <xf numFmtId="49" fontId="0" fillId="0" borderId="17" xfId="78" applyNumberFormat="1" applyFont="1" applyFill="1" applyBorder="1" applyAlignment="1">
      <alignment horizontal="center" wrapText="1"/>
      <protection/>
    </xf>
    <xf numFmtId="0" fontId="0" fillId="0" borderId="17" xfId="0" applyFont="1" applyBorder="1" applyAlignment="1">
      <alignment horizontal="center"/>
    </xf>
    <xf numFmtId="2" fontId="0" fillId="0" borderId="17" xfId="78" applyNumberFormat="1" applyFont="1" applyFill="1" applyBorder="1" applyAlignment="1">
      <alignment horizontal="center" wrapText="1"/>
      <protection/>
    </xf>
    <xf numFmtId="172" fontId="0" fillId="0" borderId="17" xfId="78" applyNumberFormat="1" applyFont="1" applyFill="1" applyBorder="1" applyAlignment="1">
      <alignment horizontal="center" wrapText="1"/>
      <protection/>
    </xf>
    <xf numFmtId="0" fontId="0" fillId="0" borderId="17" xfId="78" applyFont="1" applyFill="1" applyBorder="1" applyAlignment="1">
      <alignment horizontal="center"/>
      <protection/>
    </xf>
    <xf numFmtId="172" fontId="0" fillId="0" borderId="17" xfId="77" applyNumberFormat="1" applyFont="1" applyFill="1" applyBorder="1" applyAlignment="1">
      <alignment horizontal="center" wrapText="1"/>
      <protection/>
    </xf>
    <xf numFmtId="0" fontId="2" fillId="0" borderId="4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" fontId="1" fillId="0" borderId="0" xfId="72" applyNumberFormat="1" applyFont="1" applyFill="1" applyBorder="1" applyAlignment="1">
      <alignment horizontal="center" wrapText="1"/>
      <protection/>
    </xf>
    <xf numFmtId="0" fontId="3" fillId="0" borderId="20" xfId="70" applyFont="1" applyFill="1" applyBorder="1" applyAlignment="1">
      <alignment horizontal="left" wrapText="1"/>
      <protection/>
    </xf>
    <xf numFmtId="0" fontId="3" fillId="0" borderId="29" xfId="70" applyFont="1" applyFill="1" applyBorder="1" applyAlignment="1">
      <alignment wrapText="1"/>
      <protection/>
    </xf>
    <xf numFmtId="0" fontId="1" fillId="0" borderId="20" xfId="70" applyFont="1" applyFill="1" applyBorder="1" applyAlignment="1">
      <alignment horizontal="left" wrapText="1"/>
      <protection/>
    </xf>
    <xf numFmtId="0" fontId="1" fillId="0" borderId="17" xfId="70" applyFont="1" applyFill="1" applyBorder="1" applyAlignment="1">
      <alignment wrapText="1"/>
      <protection/>
    </xf>
    <xf numFmtId="0" fontId="1" fillId="0" borderId="29" xfId="70" applyFont="1" applyFill="1" applyBorder="1" applyAlignment="1">
      <alignment wrapText="1"/>
      <protection/>
    </xf>
    <xf numFmtId="2" fontId="3" fillId="0" borderId="20" xfId="70" applyNumberFormat="1" applyFont="1" applyFill="1" applyBorder="1" applyAlignment="1">
      <alignment horizontal="center" wrapText="1"/>
      <protection/>
    </xf>
    <xf numFmtId="0" fontId="3" fillId="0" borderId="29" xfId="70" applyFont="1" applyFill="1" applyBorder="1" applyAlignment="1">
      <alignment horizontal="center" wrapText="1"/>
      <protection/>
    </xf>
    <xf numFmtId="0" fontId="3" fillId="0" borderId="17" xfId="79" applyFont="1" applyFill="1" applyBorder="1" applyAlignment="1">
      <alignment horizontal="center" wrapText="1"/>
      <protection/>
    </xf>
    <xf numFmtId="0" fontId="1" fillId="0" borderId="0" xfId="80" applyFont="1" applyFill="1" applyBorder="1" applyAlignment="1">
      <alignment horizontal="left" wrapText="1"/>
      <protection/>
    </xf>
    <xf numFmtId="1" fontId="1" fillId="0" borderId="0" xfId="80" applyNumberFormat="1" applyFont="1" applyFill="1" applyBorder="1" applyAlignment="1">
      <alignment horizontal="right" wrapText="1"/>
      <protection/>
    </xf>
    <xf numFmtId="0" fontId="3" fillId="0" borderId="17" xfId="80" applyFont="1" applyFill="1" applyBorder="1" applyAlignment="1">
      <alignment horizontal="left" wrapText="1"/>
      <protection/>
    </xf>
    <xf numFmtId="0" fontId="1" fillId="0" borderId="17" xfId="80" applyFont="1" applyFill="1" applyBorder="1" applyAlignment="1">
      <alignment horizontal="left" wrapText="1"/>
      <protection/>
    </xf>
    <xf numFmtId="172" fontId="1" fillId="0" borderId="17" xfId="80" applyNumberFormat="1" applyFont="1" applyFill="1" applyBorder="1" applyAlignment="1">
      <alignment horizontal="center" wrapText="1"/>
      <protection/>
    </xf>
    <xf numFmtId="2" fontId="1" fillId="0" borderId="17" xfId="80" applyNumberFormat="1" applyFont="1" applyFill="1" applyBorder="1" applyAlignment="1">
      <alignment horizontal="center" wrapText="1"/>
      <protection/>
    </xf>
    <xf numFmtId="1" fontId="1" fillId="0" borderId="17" xfId="80" applyNumberFormat="1" applyFont="1" applyFill="1" applyBorder="1" applyAlignment="1">
      <alignment horizontal="center" wrapText="1"/>
      <protection/>
    </xf>
    <xf numFmtId="2" fontId="3" fillId="0" borderId="17" xfId="80" applyNumberFormat="1" applyFont="1" applyFill="1" applyBorder="1" applyAlignment="1">
      <alignment horizontal="center" wrapText="1"/>
      <protection/>
    </xf>
    <xf numFmtId="0" fontId="1" fillId="0" borderId="17" xfId="80" applyFont="1" applyFill="1" applyBorder="1" applyAlignment="1">
      <alignment horizontal="center" wrapText="1"/>
      <protection/>
    </xf>
    <xf numFmtId="0" fontId="1" fillId="0" borderId="17" xfId="80" applyNumberFormat="1" applyFont="1" applyFill="1" applyBorder="1" applyAlignment="1">
      <alignment horizontal="center" wrapText="1"/>
      <protection/>
    </xf>
    <xf numFmtId="0" fontId="3" fillId="0" borderId="17" xfId="76" applyFont="1" applyFill="1" applyBorder="1" applyAlignment="1">
      <alignment horizontal="left"/>
      <protection/>
    </xf>
    <xf numFmtId="0" fontId="1" fillId="0" borderId="17" xfId="76" applyFont="1" applyFill="1" applyBorder="1" applyAlignment="1">
      <alignment horizontal="center"/>
      <protection/>
    </xf>
    <xf numFmtId="2" fontId="1" fillId="0" borderId="17" xfId="76" applyNumberFormat="1" applyFont="1" applyFill="1" applyBorder="1" applyAlignment="1">
      <alignment horizontal="center"/>
      <protection/>
    </xf>
    <xf numFmtId="2" fontId="3" fillId="0" borderId="17" xfId="76" applyNumberFormat="1" applyFont="1" applyFill="1" applyBorder="1" applyAlignment="1">
      <alignment horizontal="center"/>
      <protection/>
    </xf>
    <xf numFmtId="2" fontId="2" fillId="0" borderId="17" xfId="76" applyNumberFormat="1" applyFont="1" applyFill="1" applyBorder="1" applyAlignment="1">
      <alignment horizontal="center" wrapText="1"/>
      <protection/>
    </xf>
    <xf numFmtId="0" fontId="1" fillId="0" borderId="0" xfId="65" applyFont="1" applyFill="1" applyBorder="1" applyAlignment="1">
      <alignment horizontal="center" wrapText="1"/>
      <protection/>
    </xf>
    <xf numFmtId="0" fontId="3" fillId="0" borderId="20" xfId="73" applyFont="1" applyFill="1" applyBorder="1" applyAlignment="1">
      <alignment horizontal="left" wrapText="1"/>
      <protection/>
    </xf>
    <xf numFmtId="172" fontId="1" fillId="0" borderId="20" xfId="73" applyNumberFormat="1" applyFont="1" applyFill="1" applyBorder="1" applyAlignment="1">
      <alignment horizontal="center" wrapText="1"/>
      <protection/>
    </xf>
    <xf numFmtId="2" fontId="1" fillId="0" borderId="20" xfId="73" applyNumberFormat="1" applyFont="1" applyFill="1" applyBorder="1" applyAlignment="1">
      <alignment horizontal="center" wrapText="1"/>
      <protection/>
    </xf>
    <xf numFmtId="2" fontId="3" fillId="0" borderId="20" xfId="73" applyNumberFormat="1" applyFont="1" applyFill="1" applyBorder="1" applyAlignment="1">
      <alignment horizontal="center" wrapText="1"/>
      <protection/>
    </xf>
    <xf numFmtId="0" fontId="3" fillId="0" borderId="29" xfId="65" applyFont="1" applyFill="1" applyBorder="1" applyAlignment="1">
      <alignment horizontal="left" wrapText="1"/>
      <protection/>
    </xf>
    <xf numFmtId="0" fontId="1" fillId="0" borderId="29" xfId="65" applyFont="1" applyFill="1" applyBorder="1" applyAlignment="1">
      <alignment horizontal="left" wrapText="1"/>
      <protection/>
    </xf>
    <xf numFmtId="0" fontId="1" fillId="0" borderId="29" xfId="65" applyNumberFormat="1" applyFont="1" applyFill="1" applyBorder="1" applyAlignment="1">
      <alignment horizontal="center" wrapText="1"/>
      <protection/>
    </xf>
    <xf numFmtId="2" fontId="1" fillId="0" borderId="29" xfId="65" applyNumberFormat="1" applyFont="1" applyFill="1" applyBorder="1" applyAlignment="1">
      <alignment horizontal="center" wrapText="1"/>
      <protection/>
    </xf>
    <xf numFmtId="0" fontId="3" fillId="0" borderId="29" xfId="65" applyFont="1" applyFill="1" applyBorder="1" applyAlignment="1">
      <alignment horizontal="center" wrapText="1"/>
      <protection/>
    </xf>
    <xf numFmtId="1" fontId="1" fillId="0" borderId="0" xfId="65" applyNumberFormat="1" applyFont="1" applyFill="1" applyBorder="1" applyAlignment="1">
      <alignment horizontal="center" wrapText="1"/>
      <protection/>
    </xf>
    <xf numFmtId="2" fontId="1" fillId="0" borderId="17" xfId="56" applyNumberFormat="1" applyFont="1" applyFill="1" applyBorder="1" applyAlignment="1">
      <alignment horizontal="right" wrapText="1"/>
      <protection/>
    </xf>
    <xf numFmtId="0" fontId="1" fillId="0" borderId="17" xfId="56" applyFont="1" applyFill="1" applyBorder="1" applyAlignment="1">
      <alignment horizontal="center"/>
      <protection/>
    </xf>
    <xf numFmtId="0" fontId="3" fillId="0" borderId="20" xfId="80" applyFont="1" applyFill="1" applyBorder="1" applyAlignment="1">
      <alignment horizontal="left" wrapText="1"/>
      <protection/>
    </xf>
    <xf numFmtId="0" fontId="1" fillId="0" borderId="20" xfId="80" applyFont="1" applyFill="1" applyBorder="1" applyAlignment="1">
      <alignment horizontal="left" wrapText="1"/>
      <protection/>
    </xf>
    <xf numFmtId="0" fontId="1" fillId="0" borderId="20" xfId="80" applyNumberFormat="1" applyFont="1" applyFill="1" applyBorder="1" applyAlignment="1">
      <alignment horizontal="center" wrapText="1"/>
      <protection/>
    </xf>
    <xf numFmtId="172" fontId="1" fillId="0" borderId="20" xfId="80" applyNumberFormat="1" applyFont="1" applyFill="1" applyBorder="1" applyAlignment="1">
      <alignment horizontal="center" wrapText="1"/>
      <protection/>
    </xf>
    <xf numFmtId="2" fontId="1" fillId="0" borderId="20" xfId="80" applyNumberFormat="1" applyFont="1" applyFill="1" applyBorder="1" applyAlignment="1">
      <alignment horizontal="center" wrapText="1"/>
      <protection/>
    </xf>
    <xf numFmtId="1" fontId="1" fillId="0" borderId="20" xfId="80" applyNumberFormat="1" applyFont="1" applyFill="1" applyBorder="1" applyAlignment="1">
      <alignment horizontal="center" wrapText="1"/>
      <protection/>
    </xf>
    <xf numFmtId="2" fontId="3" fillId="0" borderId="20" xfId="80" applyNumberFormat="1" applyFont="1" applyFill="1" applyBorder="1" applyAlignment="1">
      <alignment horizontal="center" wrapText="1"/>
      <protection/>
    </xf>
    <xf numFmtId="0" fontId="1" fillId="0" borderId="20" xfId="80" applyFont="1" applyFill="1" applyBorder="1" applyAlignment="1">
      <alignment horizontal="center" wrapText="1"/>
      <protection/>
    </xf>
    <xf numFmtId="1" fontId="1" fillId="0" borderId="16" xfId="80" applyNumberFormat="1" applyFont="1" applyFill="1" applyBorder="1" applyAlignment="1">
      <alignment horizontal="right" wrapText="1"/>
      <protection/>
    </xf>
    <xf numFmtId="1" fontId="1" fillId="0" borderId="15" xfId="80" applyNumberFormat="1" applyFont="1" applyFill="1" applyBorder="1" applyAlignment="1">
      <alignment horizontal="right" wrapText="1"/>
      <protection/>
    </xf>
    <xf numFmtId="1" fontId="1" fillId="0" borderId="37" xfId="80" applyNumberFormat="1" applyFont="1" applyFill="1" applyBorder="1" applyAlignment="1">
      <alignment horizontal="center" wrapText="1"/>
      <protection/>
    </xf>
    <xf numFmtId="0" fontId="1" fillId="0" borderId="37" xfId="80" applyFont="1" applyFill="1" applyBorder="1" applyAlignment="1">
      <alignment horizontal="center" wrapText="1"/>
      <protection/>
    </xf>
    <xf numFmtId="1" fontId="1" fillId="0" borderId="37" xfId="56" applyNumberFormat="1" applyFont="1" applyFill="1" applyBorder="1" applyAlignment="1">
      <alignment horizontal="center" wrapText="1"/>
      <protection/>
    </xf>
    <xf numFmtId="2" fontId="1" fillId="0" borderId="0" xfId="56" applyNumberFormat="1" applyFont="1" applyFill="1" applyBorder="1" applyAlignment="1">
      <alignment horizontal="right" wrapText="1"/>
      <protection/>
    </xf>
    <xf numFmtId="0" fontId="3" fillId="0" borderId="17" xfId="62" applyFont="1" applyFill="1" applyBorder="1" applyAlignment="1">
      <alignment horizontal="center" wrapText="1"/>
      <protection/>
    </xf>
    <xf numFmtId="172" fontId="1" fillId="0" borderId="17" xfId="64" applyNumberFormat="1" applyFont="1" applyFill="1" applyBorder="1" applyAlignment="1">
      <alignment horizontal="center" wrapText="1"/>
      <protection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 horizontal="center"/>
    </xf>
    <xf numFmtId="172" fontId="1" fillId="0" borderId="20" xfId="64" applyNumberFormat="1" applyFont="1" applyFill="1" applyBorder="1" applyAlignment="1">
      <alignment horizontal="center" wrapText="1"/>
      <protection/>
    </xf>
    <xf numFmtId="2" fontId="2" fillId="0" borderId="20" xfId="0" applyNumberFormat="1" applyFont="1" applyBorder="1" applyAlignment="1">
      <alignment horizontal="center"/>
    </xf>
    <xf numFmtId="0" fontId="3" fillId="0" borderId="20" xfId="76" applyFont="1" applyFill="1" applyBorder="1" applyAlignment="1">
      <alignment horizontal="left" wrapText="1"/>
      <protection/>
    </xf>
    <xf numFmtId="0" fontId="1" fillId="0" borderId="20" xfId="76" applyFont="1" applyFill="1" applyBorder="1" applyAlignment="1">
      <alignment horizontal="left" wrapText="1"/>
      <protection/>
    </xf>
    <xf numFmtId="0" fontId="1" fillId="0" borderId="20" xfId="76" applyNumberFormat="1" applyFont="1" applyFill="1" applyBorder="1" applyAlignment="1">
      <alignment horizontal="center" wrapText="1"/>
      <protection/>
    </xf>
    <xf numFmtId="2" fontId="1" fillId="0" borderId="20" xfId="76" applyNumberFormat="1" applyFont="1" applyFill="1" applyBorder="1" applyAlignment="1">
      <alignment horizontal="center" wrapText="1"/>
      <protection/>
    </xf>
    <xf numFmtId="2" fontId="3" fillId="0" borderId="20" xfId="76" applyNumberFormat="1" applyFont="1" applyFill="1" applyBorder="1" applyAlignment="1">
      <alignment horizontal="center" wrapText="1"/>
      <protection/>
    </xf>
    <xf numFmtId="0" fontId="3" fillId="0" borderId="20" xfId="76" applyFont="1" applyFill="1" applyBorder="1" applyAlignment="1">
      <alignment horizontal="center" wrapText="1"/>
      <protection/>
    </xf>
    <xf numFmtId="0" fontId="1" fillId="0" borderId="37" xfId="76" applyFont="1" applyFill="1" applyBorder="1" applyAlignment="1">
      <alignment horizontal="center"/>
      <protection/>
    </xf>
    <xf numFmtId="1" fontId="1" fillId="0" borderId="37" xfId="76" applyNumberFormat="1" applyFont="1" applyFill="1" applyBorder="1" applyAlignment="1">
      <alignment horizontal="center" wrapText="1"/>
      <protection/>
    </xf>
    <xf numFmtId="2" fontId="4" fillId="0" borderId="29" xfId="76" applyNumberFormat="1" applyFont="1" applyFill="1" applyBorder="1" applyAlignment="1">
      <alignment horizontal="center" wrapText="1"/>
      <protection/>
    </xf>
    <xf numFmtId="2" fontId="4" fillId="0" borderId="29" xfId="58" applyNumberFormat="1" applyFont="1" applyFill="1" applyBorder="1" applyAlignment="1">
      <alignment horizontal="center" wrapText="1"/>
      <protection/>
    </xf>
    <xf numFmtId="2" fontId="4" fillId="0" borderId="29" xfId="0" applyNumberFormat="1" applyFont="1" applyBorder="1" applyAlignment="1">
      <alignment horizontal="center"/>
    </xf>
    <xf numFmtId="2" fontId="4" fillId="0" borderId="17" xfId="60" applyNumberFormat="1" applyFont="1" applyFill="1" applyBorder="1" applyAlignment="1">
      <alignment horizontal="center" wrapText="1"/>
      <protection/>
    </xf>
    <xf numFmtId="1" fontId="1" fillId="0" borderId="20" xfId="60" applyNumberFormat="1" applyFont="1" applyFill="1" applyBorder="1" applyAlignment="1">
      <alignment horizontal="center" wrapText="1"/>
      <protection/>
    </xf>
    <xf numFmtId="172" fontId="1" fillId="0" borderId="20" xfId="60" applyNumberFormat="1" applyFont="1" applyFill="1" applyBorder="1" applyAlignment="1">
      <alignment horizontal="center"/>
      <protection/>
    </xf>
    <xf numFmtId="0" fontId="3" fillId="0" borderId="20" xfId="60" applyFont="1" applyFill="1" applyBorder="1" applyAlignment="1">
      <alignment horizontal="center"/>
      <protection/>
    </xf>
    <xf numFmtId="0" fontId="1" fillId="0" borderId="20" xfId="73" applyFont="1" applyFill="1" applyBorder="1" applyAlignment="1">
      <alignment horizontal="left" wrapText="1"/>
      <protection/>
    </xf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" fontId="1" fillId="0" borderId="37" xfId="73" applyNumberFormat="1" applyFont="1" applyFill="1" applyBorder="1" applyAlignment="1">
      <alignment horizontal="center" wrapText="1"/>
      <protection/>
    </xf>
    <xf numFmtId="172" fontId="1" fillId="0" borderId="37" xfId="74" applyNumberFormat="1" applyFont="1" applyFill="1" applyBorder="1" applyAlignment="1">
      <alignment horizontal="center" wrapText="1"/>
      <protection/>
    </xf>
    <xf numFmtId="0" fontId="1" fillId="0" borderId="37" xfId="74" applyFont="1" applyFill="1" applyBorder="1" applyAlignment="1">
      <alignment horizontal="center"/>
      <protection/>
    </xf>
    <xf numFmtId="2" fontId="4" fillId="0" borderId="29" xfId="73" applyNumberFormat="1" applyFont="1" applyFill="1" applyBorder="1" applyAlignment="1">
      <alignment horizontal="center" wrapText="1"/>
      <protection/>
    </xf>
    <xf numFmtId="0" fontId="1" fillId="0" borderId="20" xfId="73" applyNumberFormat="1" applyFont="1" applyFill="1" applyBorder="1" applyAlignment="1">
      <alignment horizontal="center" wrapText="1"/>
      <protection/>
    </xf>
    <xf numFmtId="0" fontId="0" fillId="0" borderId="17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2" fontId="1" fillId="0" borderId="17" xfId="78" applyNumberFormat="1" applyFont="1" applyFill="1" applyBorder="1" applyAlignment="1">
      <alignment horizontal="center" wrapText="1"/>
      <protection/>
    </xf>
    <xf numFmtId="0" fontId="1" fillId="0" borderId="0" xfId="78" applyFont="1" applyFill="1" applyBorder="1" applyAlignment="1">
      <alignment horizontal="center" wrapText="1"/>
      <protection/>
    </xf>
    <xf numFmtId="0" fontId="1" fillId="0" borderId="37" xfId="78" applyFont="1" applyFill="1" applyBorder="1" applyAlignment="1">
      <alignment horizontal="left" wrapText="1"/>
      <protection/>
    </xf>
    <xf numFmtId="0" fontId="1" fillId="0" borderId="37" xfId="0" applyFont="1" applyFill="1" applyBorder="1" applyAlignment="1" applyProtection="1">
      <alignment vertical="center" wrapText="1"/>
      <protection/>
    </xf>
    <xf numFmtId="2" fontId="4" fillId="0" borderId="29" xfId="72" applyNumberFormat="1" applyFont="1" applyFill="1" applyBorder="1" applyAlignment="1">
      <alignment horizontal="center" wrapText="1"/>
      <protection/>
    </xf>
    <xf numFmtId="2" fontId="4" fillId="0" borderId="20" xfId="80" applyNumberFormat="1" applyFont="1" applyFill="1" applyBorder="1" applyAlignment="1">
      <alignment horizontal="center" wrapText="1"/>
      <protection/>
    </xf>
    <xf numFmtId="0" fontId="2" fillId="0" borderId="25" xfId="0" applyFont="1" applyBorder="1" applyAlignment="1">
      <alignment/>
    </xf>
    <xf numFmtId="2" fontId="4" fillId="0" borderId="17" xfId="79" applyNumberFormat="1" applyFont="1" applyFill="1" applyBorder="1" applyAlignment="1">
      <alignment horizontal="center" wrapText="1"/>
      <protection/>
    </xf>
    <xf numFmtId="2" fontId="4" fillId="0" borderId="17" xfId="62" applyNumberFormat="1" applyFont="1" applyFill="1" applyBorder="1" applyAlignment="1">
      <alignment horizontal="center" wrapText="1"/>
      <protection/>
    </xf>
    <xf numFmtId="2" fontId="4" fillId="0" borderId="29" xfId="65" applyNumberFormat="1" applyFont="1" applyFill="1" applyBorder="1" applyAlignment="1">
      <alignment horizontal="center" wrapText="1"/>
      <protection/>
    </xf>
    <xf numFmtId="2" fontId="4" fillId="0" borderId="17" xfId="64" applyNumberFormat="1" applyFont="1" applyFill="1" applyBorder="1" applyAlignment="1">
      <alignment horizontal="center" wrapText="1"/>
      <protection/>
    </xf>
    <xf numFmtId="172" fontId="4" fillId="0" borderId="29" xfId="78" applyNumberFormat="1" applyFont="1" applyFill="1" applyBorder="1" applyAlignment="1">
      <alignment horizontal="center" wrapText="1"/>
      <protection/>
    </xf>
    <xf numFmtId="2" fontId="4" fillId="0" borderId="29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1" fillId="0" borderId="36" xfId="66" applyNumberFormat="1" applyFont="1" applyFill="1" applyBorder="1" applyAlignment="1">
      <alignment horizontal="center" wrapText="1"/>
      <protection/>
    </xf>
    <xf numFmtId="0" fontId="3" fillId="0" borderId="37" xfId="73" applyFont="1" applyFill="1" applyBorder="1" applyAlignment="1">
      <alignment horizontal="left" wrapText="1"/>
      <protection/>
    </xf>
    <xf numFmtId="1" fontId="1" fillId="0" borderId="0" xfId="66" applyNumberFormat="1" applyFont="1" applyFill="1" applyBorder="1" applyAlignment="1">
      <alignment horizontal="center" wrapText="1"/>
      <protection/>
    </xf>
    <xf numFmtId="0" fontId="1" fillId="0" borderId="17" xfId="62" applyFont="1" applyFill="1" applyBorder="1" applyAlignment="1">
      <alignment horizontal="left" wrapText="1"/>
      <protection/>
    </xf>
    <xf numFmtId="0" fontId="1" fillId="0" borderId="17" xfId="62" applyNumberFormat="1" applyFont="1" applyFill="1" applyBorder="1" applyAlignment="1">
      <alignment horizontal="center" wrapText="1"/>
      <protection/>
    </xf>
    <xf numFmtId="2" fontId="1" fillId="0" borderId="17" xfId="62" applyNumberFormat="1" applyFont="1" applyFill="1" applyBorder="1" applyAlignment="1">
      <alignment horizontal="center" wrapText="1"/>
      <protection/>
    </xf>
    <xf numFmtId="1" fontId="1" fillId="0" borderId="0" xfId="73" applyNumberFormat="1" applyFont="1" applyFill="1" applyBorder="1" applyAlignment="1">
      <alignment horizontal="center" wrapText="1"/>
      <protection/>
    </xf>
    <xf numFmtId="0" fontId="1" fillId="0" borderId="17" xfId="73" applyNumberFormat="1" applyFont="1" applyFill="1" applyBorder="1" applyAlignment="1">
      <alignment horizontal="center" wrapText="1"/>
      <protection/>
    </xf>
    <xf numFmtId="172" fontId="1" fillId="0" borderId="17" xfId="73" applyNumberFormat="1" applyFont="1" applyFill="1" applyBorder="1" applyAlignment="1">
      <alignment horizontal="center" wrapText="1"/>
      <protection/>
    </xf>
    <xf numFmtId="2" fontId="1" fillId="0" borderId="17" xfId="73" applyNumberFormat="1" applyFont="1" applyFill="1" applyBorder="1" applyAlignment="1">
      <alignment horizontal="center" wrapText="1"/>
      <protection/>
    </xf>
    <xf numFmtId="0" fontId="1" fillId="0" borderId="20" xfId="73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1" fillId="35" borderId="17" xfId="78" applyFont="1" applyFill="1" applyBorder="1" applyAlignment="1">
      <alignment horizontal="center" wrapText="1"/>
      <protection/>
    </xf>
    <xf numFmtId="0" fontId="3" fillId="35" borderId="17" xfId="78" applyFont="1" applyFill="1" applyBorder="1" applyAlignment="1">
      <alignment horizontal="left" wrapText="1"/>
      <protection/>
    </xf>
    <xf numFmtId="0" fontId="3" fillId="33" borderId="20" xfId="60" applyFont="1" applyFill="1" applyBorder="1" applyAlignment="1">
      <alignment horizontal="left" wrapText="1"/>
      <protection/>
    </xf>
    <xf numFmtId="0" fontId="0" fillId="0" borderId="48" xfId="0" applyBorder="1" applyAlignment="1">
      <alignment/>
    </xf>
    <xf numFmtId="0" fontId="3" fillId="0" borderId="32" xfId="67" applyFont="1" applyFill="1" applyBorder="1" applyAlignment="1">
      <alignment horizontal="left" wrapText="1"/>
      <protection/>
    </xf>
    <xf numFmtId="0" fontId="1" fillId="0" borderId="32" xfId="67" applyFont="1" applyFill="1" applyBorder="1" applyAlignment="1">
      <alignment horizontal="left" wrapText="1"/>
      <protection/>
    </xf>
    <xf numFmtId="0" fontId="3" fillId="0" borderId="48" xfId="67" applyFont="1" applyFill="1" applyBorder="1" applyAlignment="1">
      <alignment horizontal="left" wrapText="1"/>
      <protection/>
    </xf>
    <xf numFmtId="0" fontId="3" fillId="0" borderId="17" xfId="74" applyFont="1" applyFill="1" applyBorder="1" applyAlignment="1">
      <alignment horizontal="left" wrapText="1"/>
      <protection/>
    </xf>
    <xf numFmtId="0" fontId="1" fillId="0" borderId="17" xfId="74" applyFont="1" applyFill="1" applyBorder="1" applyAlignment="1">
      <alignment horizontal="left" wrapText="1"/>
      <protection/>
    </xf>
    <xf numFmtId="0" fontId="1" fillId="0" borderId="17" xfId="74" applyNumberFormat="1" applyFont="1" applyFill="1" applyBorder="1" applyAlignment="1">
      <alignment horizontal="center" wrapText="1"/>
      <protection/>
    </xf>
    <xf numFmtId="172" fontId="1" fillId="0" borderId="17" xfId="74" applyNumberFormat="1" applyFont="1" applyFill="1" applyBorder="1" applyAlignment="1">
      <alignment horizontal="center" wrapText="1"/>
      <protection/>
    </xf>
    <xf numFmtId="2" fontId="1" fillId="0" borderId="17" xfId="74" applyNumberFormat="1" applyFont="1" applyFill="1" applyBorder="1" applyAlignment="1">
      <alignment horizontal="center" wrapText="1"/>
      <protection/>
    </xf>
    <xf numFmtId="2" fontId="3" fillId="0" borderId="17" xfId="74" applyNumberFormat="1" applyFont="1" applyFill="1" applyBorder="1" applyAlignment="1">
      <alignment horizontal="center" wrapText="1"/>
      <protection/>
    </xf>
    <xf numFmtId="0" fontId="1" fillId="35" borderId="20" xfId="73" applyFont="1" applyFill="1" applyBorder="1" applyAlignment="1">
      <alignment horizontal="center" wrapText="1"/>
      <protection/>
    </xf>
    <xf numFmtId="0" fontId="16" fillId="0" borderId="0" xfId="0" applyFont="1" applyAlignment="1">
      <alignment/>
    </xf>
    <xf numFmtId="0" fontId="1" fillId="35" borderId="17" xfId="58" applyFont="1" applyFill="1" applyBorder="1" applyAlignment="1">
      <alignment horizontal="center" wrapText="1"/>
      <protection/>
    </xf>
    <xf numFmtId="0" fontId="1" fillId="35" borderId="17" xfId="73" applyFont="1" applyFill="1" applyBorder="1" applyAlignment="1">
      <alignment horizontal="center" wrapText="1"/>
      <protection/>
    </xf>
    <xf numFmtId="0" fontId="3" fillId="0" borderId="42" xfId="66" applyFont="1" applyFill="1" applyBorder="1" applyAlignment="1">
      <alignment horizontal="center" wrapText="1"/>
      <protection/>
    </xf>
    <xf numFmtId="0" fontId="3" fillId="0" borderId="42" xfId="66" applyFont="1" applyFill="1" applyBorder="1" applyAlignment="1">
      <alignment horizontal="left" wrapText="1"/>
      <protection/>
    </xf>
    <xf numFmtId="0" fontId="1" fillId="0" borderId="42" xfId="66" applyFont="1" applyFill="1" applyBorder="1" applyAlignment="1">
      <alignment horizontal="left" wrapText="1"/>
      <protection/>
    </xf>
    <xf numFmtId="0" fontId="1" fillId="0" borderId="42" xfId="66" applyNumberFormat="1" applyFont="1" applyFill="1" applyBorder="1" applyAlignment="1">
      <alignment horizontal="center" wrapText="1"/>
      <protection/>
    </xf>
    <xf numFmtId="172" fontId="1" fillId="0" borderId="42" xfId="66" applyNumberFormat="1" applyFont="1" applyFill="1" applyBorder="1" applyAlignment="1">
      <alignment horizontal="center" wrapText="1"/>
      <protection/>
    </xf>
    <xf numFmtId="2" fontId="4" fillId="0" borderId="42" xfId="66" applyNumberFormat="1" applyFont="1" applyFill="1" applyBorder="1" applyAlignment="1">
      <alignment horizontal="center" wrapText="1"/>
      <protection/>
    </xf>
    <xf numFmtId="0" fontId="3" fillId="0" borderId="45" xfId="66" applyFont="1" applyFill="1" applyBorder="1" applyAlignment="1">
      <alignment horizontal="left" wrapText="1"/>
      <protection/>
    </xf>
    <xf numFmtId="0" fontId="1" fillId="0" borderId="45" xfId="66" applyFont="1" applyFill="1" applyBorder="1" applyAlignment="1">
      <alignment horizontal="left" wrapText="1"/>
      <protection/>
    </xf>
    <xf numFmtId="0" fontId="1" fillId="0" borderId="45" xfId="66" applyNumberFormat="1" applyFont="1" applyFill="1" applyBorder="1" applyAlignment="1">
      <alignment horizontal="center" wrapText="1"/>
      <protection/>
    </xf>
    <xf numFmtId="172" fontId="1" fillId="0" borderId="45" xfId="66" applyNumberFormat="1" applyFont="1" applyFill="1" applyBorder="1" applyAlignment="1">
      <alignment horizontal="center" wrapText="1"/>
      <protection/>
    </xf>
    <xf numFmtId="2" fontId="3" fillId="0" borderId="45" xfId="66" applyNumberFormat="1" applyFont="1" applyFill="1" applyBorder="1" applyAlignment="1">
      <alignment horizontal="center" wrapText="1"/>
      <protection/>
    </xf>
    <xf numFmtId="14" fontId="1" fillId="0" borderId="45" xfId="66" applyNumberFormat="1" applyFont="1" applyFill="1" applyBorder="1" applyAlignment="1">
      <alignment horizontal="left" wrapText="1"/>
      <protection/>
    </xf>
    <xf numFmtId="1" fontId="1" fillId="0" borderId="45" xfId="66" applyNumberFormat="1" applyFont="1" applyFill="1" applyBorder="1" applyAlignment="1">
      <alignment horizontal="center" wrapText="1"/>
      <protection/>
    </xf>
    <xf numFmtId="1" fontId="1" fillId="0" borderId="0" xfId="71" applyNumberFormat="1" applyFont="1" applyFill="1" applyBorder="1" applyAlignment="1">
      <alignment horizontal="center" wrapText="1"/>
      <protection/>
    </xf>
    <xf numFmtId="0" fontId="3" fillId="0" borderId="49" xfId="79" applyFont="1" applyFill="1" applyBorder="1" applyAlignment="1">
      <alignment horizontal="left" wrapText="1"/>
      <protection/>
    </xf>
    <xf numFmtId="2" fontId="3" fillId="0" borderId="49" xfId="79" applyNumberFormat="1" applyFont="1" applyFill="1" applyBorder="1" applyAlignment="1">
      <alignment horizontal="center" wrapText="1"/>
      <protection/>
    </xf>
    <xf numFmtId="0" fontId="1" fillId="0" borderId="49" xfId="79" applyFont="1" applyFill="1" applyBorder="1" applyAlignment="1">
      <alignment horizontal="left" wrapText="1"/>
      <protection/>
    </xf>
    <xf numFmtId="0" fontId="1" fillId="0" borderId="17" xfId="79" applyFont="1" applyFill="1" applyBorder="1" applyAlignment="1">
      <alignment horizontal="left" wrapText="1"/>
      <protection/>
    </xf>
    <xf numFmtId="0" fontId="1" fillId="0" borderId="49" xfId="79" applyNumberFormat="1" applyFont="1" applyFill="1" applyBorder="1" applyAlignment="1">
      <alignment horizontal="center" wrapText="1"/>
      <protection/>
    </xf>
    <xf numFmtId="0" fontId="1" fillId="0" borderId="17" xfId="79" applyNumberFormat="1" applyFont="1" applyFill="1" applyBorder="1" applyAlignment="1">
      <alignment horizontal="center" wrapText="1"/>
      <protection/>
    </xf>
    <xf numFmtId="2" fontId="1" fillId="0" borderId="49" xfId="79" applyNumberFormat="1" applyFont="1" applyFill="1" applyBorder="1" applyAlignment="1">
      <alignment horizontal="center" wrapText="1"/>
      <protection/>
    </xf>
    <xf numFmtId="2" fontId="1" fillId="0" borderId="17" xfId="79" applyNumberFormat="1" applyFont="1" applyFill="1" applyBorder="1" applyAlignment="1">
      <alignment horizontal="center" wrapText="1"/>
      <protection/>
    </xf>
    <xf numFmtId="1" fontId="1" fillId="0" borderId="0" xfId="79" applyNumberFormat="1" applyFont="1" applyFill="1" applyBorder="1" applyAlignment="1">
      <alignment horizontal="center" wrapText="1"/>
      <protection/>
    </xf>
    <xf numFmtId="0" fontId="3" fillId="0" borderId="50" xfId="0" applyFont="1" applyFill="1" applyBorder="1" applyAlignment="1">
      <alignment horizontal="center"/>
    </xf>
    <xf numFmtId="0" fontId="3" fillId="0" borderId="51" xfId="79" applyFont="1" applyFill="1" applyBorder="1" applyAlignment="1">
      <alignment horizontal="center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irv" xfId="55"/>
    <cellStyle name="Normal_hirv_1" xfId="56"/>
    <cellStyle name="Normal_hundikolju" xfId="57"/>
    <cellStyle name="Normal_hundikolju_1" xfId="58"/>
    <cellStyle name="Normal_hundinahk" xfId="59"/>
    <cellStyle name="Normal_hundinahk_1" xfId="60"/>
    <cellStyle name="Normal_ilvesekolju" xfId="61"/>
    <cellStyle name="Normal_ilvesekolju_1" xfId="62"/>
    <cellStyle name="Normal_ilvesenahk" xfId="63"/>
    <cellStyle name="Normal_ilvesenahk_1" xfId="64"/>
    <cellStyle name="Normal_karukolju" xfId="65"/>
    <cellStyle name="Normal_Karunahk" xfId="66"/>
    <cellStyle name="Normal_kobras" xfId="67"/>
    <cellStyle name="Normal_kobras_1" xfId="68"/>
    <cellStyle name="Normal_kährik" xfId="69"/>
    <cellStyle name="Normal_kährik_1" xfId="70"/>
    <cellStyle name="Normal_metskits" xfId="71"/>
    <cellStyle name="Normal_metskits_1" xfId="72"/>
    <cellStyle name="Normal_metssiga" xfId="73"/>
    <cellStyle name="Normal_metssiga_1" xfId="74"/>
    <cellStyle name="Normal_mäger" xfId="75"/>
    <cellStyle name="Normal_mäger_1" xfId="76"/>
    <cellStyle name="Normal_põder" xfId="77"/>
    <cellStyle name="Normal_põder_1" xfId="78"/>
    <cellStyle name="Normal_Rebane" xfId="79"/>
    <cellStyle name="Normal_Sheet2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30"/>
  <sheetViews>
    <sheetView zoomScalePageLayoutView="0" workbookViewId="0" topLeftCell="A149">
      <selection activeCell="C164" sqref="C164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19.00390625" style="0" customWidth="1"/>
    <col min="4" max="4" width="7.28125" style="0" customWidth="1"/>
    <col min="5" max="5" width="6.57421875" style="0" customWidth="1"/>
    <col min="6" max="6" width="6.00390625" style="0" customWidth="1"/>
    <col min="7" max="7" width="5.7109375" style="0" customWidth="1"/>
    <col min="8" max="8" width="6.140625" style="0" customWidth="1"/>
    <col min="9" max="9" width="5.7109375" style="0" customWidth="1"/>
    <col min="10" max="10" width="5.57421875" style="0" customWidth="1"/>
    <col min="11" max="11" width="5.7109375" style="0" customWidth="1"/>
    <col min="12" max="12" width="7.421875" style="0" customWidth="1"/>
    <col min="13" max="13" width="6.28125" style="0" customWidth="1"/>
    <col min="14" max="14" width="5.421875" style="0" customWidth="1"/>
    <col min="15" max="15" width="5.7109375" style="0" customWidth="1"/>
    <col min="16" max="16" width="7.7109375" style="0" customWidth="1"/>
    <col min="17" max="17" width="5.140625" style="0" customWidth="1"/>
  </cols>
  <sheetData>
    <row r="2" spans="1:13" ht="15.75">
      <c r="A2" s="291" t="s">
        <v>974</v>
      </c>
      <c r="B2" s="614"/>
      <c r="C2" s="614"/>
      <c r="D2" s="291" t="s">
        <v>86</v>
      </c>
      <c r="E2" s="614"/>
      <c r="F2" s="614"/>
      <c r="G2" s="614"/>
      <c r="H2" s="614"/>
      <c r="I2" s="614"/>
      <c r="J2" s="291" t="s">
        <v>87</v>
      </c>
      <c r="K2" s="614"/>
      <c r="L2" s="614"/>
      <c r="M2" s="614"/>
    </row>
    <row r="4" spans="1:9" ht="12.75">
      <c r="A4" t="s">
        <v>2</v>
      </c>
      <c r="D4" t="s">
        <v>3</v>
      </c>
      <c r="I4" t="s">
        <v>4</v>
      </c>
    </row>
    <row r="5" spans="1:9" ht="12.75">
      <c r="A5" t="s">
        <v>5</v>
      </c>
      <c r="D5" t="s">
        <v>6</v>
      </c>
      <c r="I5" t="s">
        <v>7</v>
      </c>
    </row>
    <row r="6" spans="1:9" ht="12.75">
      <c r="A6" t="s">
        <v>8</v>
      </c>
      <c r="D6" t="s">
        <v>9</v>
      </c>
      <c r="I6" t="s">
        <v>10</v>
      </c>
    </row>
    <row r="7" spans="1:9" ht="12.75">
      <c r="A7" t="s">
        <v>11</v>
      </c>
      <c r="D7" t="s">
        <v>12</v>
      </c>
      <c r="I7" t="s">
        <v>13</v>
      </c>
    </row>
    <row r="8" spans="1:9" ht="12.75">
      <c r="A8" t="s">
        <v>88</v>
      </c>
      <c r="D8" t="s">
        <v>15</v>
      </c>
      <c r="I8" t="s">
        <v>89</v>
      </c>
    </row>
    <row r="9" spans="1:9" ht="12.75">
      <c r="A9" t="s">
        <v>90</v>
      </c>
      <c r="D9" t="s">
        <v>91</v>
      </c>
      <c r="I9" t="s">
        <v>92</v>
      </c>
    </row>
    <row r="10" spans="1:23" ht="12.75">
      <c r="A10" t="s">
        <v>93</v>
      </c>
      <c r="D10" t="s">
        <v>94</v>
      </c>
      <c r="I10" t="s">
        <v>95</v>
      </c>
      <c r="W10">
        <v>1</v>
      </c>
    </row>
    <row r="11" spans="1:9" ht="12.75">
      <c r="A11" t="s">
        <v>96</v>
      </c>
      <c r="D11" t="s">
        <v>97</v>
      </c>
      <c r="I11" t="s">
        <v>98</v>
      </c>
    </row>
    <row r="12" spans="1:9" ht="12.75">
      <c r="A12" t="s">
        <v>99</v>
      </c>
      <c r="D12" t="s">
        <v>100</v>
      </c>
      <c r="I12" t="s">
        <v>101</v>
      </c>
    </row>
    <row r="13" spans="1:9" ht="12.75">
      <c r="A13" t="s">
        <v>102</v>
      </c>
      <c r="D13" t="s">
        <v>103</v>
      </c>
      <c r="I13" t="s">
        <v>104</v>
      </c>
    </row>
    <row r="14" spans="1:9" ht="12.75">
      <c r="A14" t="s">
        <v>105</v>
      </c>
      <c r="D14" t="s">
        <v>106</v>
      </c>
      <c r="I14" t="s">
        <v>107</v>
      </c>
    </row>
    <row r="15" spans="1:9" ht="12.75">
      <c r="A15" t="s">
        <v>108</v>
      </c>
      <c r="D15" t="s">
        <v>109</v>
      </c>
      <c r="I15" t="s">
        <v>110</v>
      </c>
    </row>
    <row r="16" spans="1:9" ht="12.75">
      <c r="A16" t="s">
        <v>111</v>
      </c>
      <c r="D16" t="s">
        <v>112</v>
      </c>
      <c r="I16" t="s">
        <v>113</v>
      </c>
    </row>
    <row r="17" spans="1:9" ht="12.75">
      <c r="A17" t="s">
        <v>114</v>
      </c>
      <c r="D17" t="s">
        <v>115</v>
      </c>
      <c r="I17" t="s">
        <v>116</v>
      </c>
    </row>
    <row r="18" spans="1:14" ht="12.75">
      <c r="A18" t="s">
        <v>117</v>
      </c>
      <c r="D18" t="s">
        <v>118</v>
      </c>
      <c r="I18" t="s">
        <v>119</v>
      </c>
      <c r="N18" s="40"/>
    </row>
    <row r="19" spans="1:9" ht="12.75">
      <c r="A19" t="s">
        <v>120</v>
      </c>
      <c r="D19" t="s">
        <v>121</v>
      </c>
      <c r="I19" t="s">
        <v>122</v>
      </c>
    </row>
    <row r="20" spans="1:9" ht="12.75">
      <c r="A20" t="s">
        <v>123</v>
      </c>
      <c r="D20" t="s">
        <v>124</v>
      </c>
      <c r="I20" t="s">
        <v>123</v>
      </c>
    </row>
    <row r="22" ht="13.5" thickBot="1"/>
    <row r="23" spans="1:19" ht="13.5" thickBot="1">
      <c r="A23" s="150">
        <v>1</v>
      </c>
      <c r="B23" s="151">
        <v>2</v>
      </c>
      <c r="C23" s="151">
        <v>3</v>
      </c>
      <c r="D23" s="151">
        <v>4</v>
      </c>
      <c r="E23" s="151">
        <v>5</v>
      </c>
      <c r="F23" s="151">
        <v>6</v>
      </c>
      <c r="G23" s="151">
        <v>7</v>
      </c>
      <c r="H23" s="151">
        <v>8</v>
      </c>
      <c r="I23" s="151">
        <v>9</v>
      </c>
      <c r="J23" s="151">
        <v>10</v>
      </c>
      <c r="K23" s="151">
        <v>11</v>
      </c>
      <c r="L23" s="151">
        <v>12</v>
      </c>
      <c r="M23" s="151">
        <v>13</v>
      </c>
      <c r="N23" s="151">
        <v>14</v>
      </c>
      <c r="O23" s="151">
        <v>15</v>
      </c>
      <c r="P23" s="151">
        <v>16</v>
      </c>
      <c r="Q23" s="158">
        <v>17</v>
      </c>
      <c r="R23" s="155" t="s">
        <v>82</v>
      </c>
      <c r="S23" s="18"/>
    </row>
    <row r="24" spans="1:30" ht="12.75">
      <c r="A24" s="483">
        <v>1</v>
      </c>
      <c r="B24" s="449" t="s">
        <v>417</v>
      </c>
      <c r="C24" s="450" t="s">
        <v>951</v>
      </c>
      <c r="D24" s="451">
        <v>2014</v>
      </c>
      <c r="E24" s="452">
        <v>28.9</v>
      </c>
      <c r="F24" s="452">
        <v>24.6</v>
      </c>
      <c r="G24" s="453">
        <v>626</v>
      </c>
      <c r="H24" s="453">
        <v>302</v>
      </c>
      <c r="I24" s="452">
        <v>10.4</v>
      </c>
      <c r="J24" s="452">
        <v>3.5</v>
      </c>
      <c r="K24" s="452">
        <v>4</v>
      </c>
      <c r="L24" s="452">
        <v>4</v>
      </c>
      <c r="M24" s="452">
        <v>1</v>
      </c>
      <c r="N24" s="452">
        <v>3</v>
      </c>
      <c r="O24" s="452">
        <v>2</v>
      </c>
      <c r="P24" s="573">
        <v>182.08</v>
      </c>
      <c r="Q24" s="265" t="s">
        <v>83</v>
      </c>
      <c r="R24" s="344"/>
      <c r="S24" s="19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</row>
    <row r="25" spans="1:30" ht="12.75">
      <c r="A25" s="484">
        <v>2</v>
      </c>
      <c r="B25" s="205" t="s">
        <v>721</v>
      </c>
      <c r="C25" s="130" t="s">
        <v>508</v>
      </c>
      <c r="D25" s="299">
        <v>2014</v>
      </c>
      <c r="E25" s="131">
        <v>24</v>
      </c>
      <c r="F25" s="131">
        <v>25.4</v>
      </c>
      <c r="G25" s="154">
        <v>552</v>
      </c>
      <c r="H25" s="154">
        <v>254</v>
      </c>
      <c r="I25" s="131">
        <v>15</v>
      </c>
      <c r="J25" s="131">
        <v>2</v>
      </c>
      <c r="K25" s="131">
        <v>4</v>
      </c>
      <c r="L25" s="131">
        <v>3.5</v>
      </c>
      <c r="M25" s="131">
        <v>2</v>
      </c>
      <c r="N25" s="131">
        <v>5</v>
      </c>
      <c r="O25" s="131"/>
      <c r="P25" s="132">
        <v>164.25</v>
      </c>
      <c r="Q25" s="132" t="s">
        <v>83</v>
      </c>
      <c r="R25" s="96"/>
      <c r="S25" s="19"/>
      <c r="U25" s="124" t="s">
        <v>319</v>
      </c>
      <c r="V25" s="125"/>
      <c r="W25" s="125"/>
      <c r="X25" s="125" t="s">
        <v>319</v>
      </c>
      <c r="Z25" s="125" t="s">
        <v>319</v>
      </c>
      <c r="AA25" s="125" t="s">
        <v>319</v>
      </c>
      <c r="AB25" s="125" t="s">
        <v>319</v>
      </c>
      <c r="AC25" s="125" t="s">
        <v>319</v>
      </c>
      <c r="AD25" s="125" t="s">
        <v>319</v>
      </c>
    </row>
    <row r="26" spans="1:30" ht="14.25" customHeight="1">
      <c r="A26" s="483">
        <v>3</v>
      </c>
      <c r="B26" s="205" t="s">
        <v>584</v>
      </c>
      <c r="C26" s="130" t="s">
        <v>618</v>
      </c>
      <c r="D26" s="365">
        <v>2014</v>
      </c>
      <c r="E26" s="131">
        <v>24.5</v>
      </c>
      <c r="F26" s="131">
        <v>25.7</v>
      </c>
      <c r="G26" s="154">
        <v>549</v>
      </c>
      <c r="H26" s="154">
        <v>237</v>
      </c>
      <c r="I26" s="131">
        <v>13</v>
      </c>
      <c r="J26" s="131">
        <v>3</v>
      </c>
      <c r="K26" s="131">
        <v>3.5</v>
      </c>
      <c r="L26" s="131">
        <v>3</v>
      </c>
      <c r="M26" s="131">
        <v>2</v>
      </c>
      <c r="N26" s="131">
        <v>3</v>
      </c>
      <c r="O26" s="131">
        <v>1</v>
      </c>
      <c r="P26" s="132">
        <v>156.05</v>
      </c>
      <c r="Q26" s="407" t="s">
        <v>406</v>
      </c>
      <c r="R26" s="435"/>
      <c r="S26" s="485"/>
      <c r="U26" s="123" t="s">
        <v>319</v>
      </c>
      <c r="V26" s="122"/>
      <c r="W26" s="122"/>
      <c r="X26" s="122" t="s">
        <v>319</v>
      </c>
      <c r="Z26" s="122" t="s">
        <v>319</v>
      </c>
      <c r="AA26" s="122" t="s">
        <v>319</v>
      </c>
      <c r="AB26" s="122" t="s">
        <v>319</v>
      </c>
      <c r="AC26" s="122" t="s">
        <v>319</v>
      </c>
      <c r="AD26" s="122" t="s">
        <v>319</v>
      </c>
    </row>
    <row r="27" spans="1:30" ht="15.75" customHeight="1">
      <c r="A27" s="484">
        <v>4</v>
      </c>
      <c r="B27" s="205" t="s">
        <v>416</v>
      </c>
      <c r="C27" s="130" t="s">
        <v>394</v>
      </c>
      <c r="D27" s="299">
        <v>2014</v>
      </c>
      <c r="E27" s="131">
        <v>26.8</v>
      </c>
      <c r="F27" s="131">
        <v>27.1</v>
      </c>
      <c r="G27" s="154">
        <v>552</v>
      </c>
      <c r="H27" s="154">
        <v>233</v>
      </c>
      <c r="I27" s="131">
        <v>11</v>
      </c>
      <c r="J27" s="131">
        <v>3</v>
      </c>
      <c r="K27" s="131">
        <v>3</v>
      </c>
      <c r="L27" s="131">
        <v>2.5</v>
      </c>
      <c r="M27" s="131">
        <v>2</v>
      </c>
      <c r="N27" s="131">
        <v>4</v>
      </c>
      <c r="O27" s="131">
        <v>0.5</v>
      </c>
      <c r="P27" s="132">
        <v>155.58</v>
      </c>
      <c r="Q27" s="91" t="s">
        <v>83</v>
      </c>
      <c r="R27" s="96"/>
      <c r="S27" s="485"/>
      <c r="U27" s="123" t="s">
        <v>319</v>
      </c>
      <c r="V27" s="122"/>
      <c r="W27" s="122"/>
      <c r="X27" s="122" t="s">
        <v>319</v>
      </c>
      <c r="Z27" s="122" t="s">
        <v>319</v>
      </c>
      <c r="AA27" s="122" t="s">
        <v>319</v>
      </c>
      <c r="AB27" s="122" t="s">
        <v>319</v>
      </c>
      <c r="AC27" s="122" t="s">
        <v>319</v>
      </c>
      <c r="AD27" s="122" t="s">
        <v>319</v>
      </c>
    </row>
    <row r="28" spans="1:30" ht="15" customHeight="1">
      <c r="A28" s="483">
        <v>5</v>
      </c>
      <c r="B28" s="205" t="s">
        <v>509</v>
      </c>
      <c r="C28" s="130" t="s">
        <v>507</v>
      </c>
      <c r="D28" s="299">
        <v>2014</v>
      </c>
      <c r="E28" s="131">
        <v>22.5</v>
      </c>
      <c r="F28" s="131">
        <v>23.2</v>
      </c>
      <c r="G28" s="154">
        <v>527</v>
      </c>
      <c r="H28" s="154">
        <v>211</v>
      </c>
      <c r="I28" s="131">
        <v>16.1</v>
      </c>
      <c r="J28" s="131">
        <v>3</v>
      </c>
      <c r="K28" s="131">
        <v>4</v>
      </c>
      <c r="L28" s="131">
        <v>4</v>
      </c>
      <c r="M28" s="131">
        <v>2</v>
      </c>
      <c r="N28" s="131">
        <v>4.5</v>
      </c>
      <c r="O28" s="131"/>
      <c r="P28" s="132">
        <v>148.93</v>
      </c>
      <c r="Q28" s="366" t="s">
        <v>83</v>
      </c>
      <c r="R28" s="367" t="s">
        <v>510</v>
      </c>
      <c r="S28" s="20"/>
      <c r="U28" s="123" t="s">
        <v>319</v>
      </c>
      <c r="V28" s="122"/>
      <c r="W28" s="122"/>
      <c r="X28" s="122" t="s">
        <v>319</v>
      </c>
      <c r="Z28" s="122" t="s">
        <v>319</v>
      </c>
      <c r="AA28" s="122" t="s">
        <v>319</v>
      </c>
      <c r="AB28" s="122" t="s">
        <v>319</v>
      </c>
      <c r="AC28" s="122" t="s">
        <v>319</v>
      </c>
      <c r="AD28" s="122" t="s">
        <v>319</v>
      </c>
    </row>
    <row r="29" spans="1:30" ht="15" customHeight="1">
      <c r="A29" s="484">
        <v>6</v>
      </c>
      <c r="B29" s="205" t="s">
        <v>722</v>
      </c>
      <c r="C29" s="130" t="s">
        <v>508</v>
      </c>
      <c r="D29" s="299">
        <v>2014</v>
      </c>
      <c r="E29" s="131">
        <v>24.5</v>
      </c>
      <c r="F29" s="131">
        <v>25.1</v>
      </c>
      <c r="G29" s="154">
        <v>511</v>
      </c>
      <c r="H29" s="154">
        <v>226</v>
      </c>
      <c r="I29" s="131">
        <v>12.8</v>
      </c>
      <c r="J29" s="131">
        <v>1.5</v>
      </c>
      <c r="K29" s="131">
        <v>3.5</v>
      </c>
      <c r="L29" s="131">
        <v>3.5</v>
      </c>
      <c r="M29" s="131">
        <v>2</v>
      </c>
      <c r="N29" s="131">
        <v>3</v>
      </c>
      <c r="O29" s="131">
        <v>0.5</v>
      </c>
      <c r="P29" s="132">
        <v>148.3</v>
      </c>
      <c r="Q29" s="132" t="s">
        <v>83</v>
      </c>
      <c r="R29" s="96"/>
      <c r="S29" s="20"/>
      <c r="U29" s="123" t="s">
        <v>319</v>
      </c>
      <c r="V29" s="122"/>
      <c r="W29" s="122"/>
      <c r="X29" s="122" t="s">
        <v>319</v>
      </c>
      <c r="Z29" s="122" t="s">
        <v>319</v>
      </c>
      <c r="AA29" s="122" t="s">
        <v>319</v>
      </c>
      <c r="AB29" s="122" t="s">
        <v>319</v>
      </c>
      <c r="AC29" s="122" t="s">
        <v>319</v>
      </c>
      <c r="AD29" s="122" t="s">
        <v>319</v>
      </c>
    </row>
    <row r="30" spans="1:30" ht="15" customHeight="1">
      <c r="A30" s="483">
        <v>7</v>
      </c>
      <c r="B30" s="205" t="s">
        <v>585</v>
      </c>
      <c r="C30" s="130" t="s">
        <v>412</v>
      </c>
      <c r="D30" s="299">
        <v>2014</v>
      </c>
      <c r="E30" s="131">
        <v>26.1</v>
      </c>
      <c r="F30" s="131">
        <v>29.1</v>
      </c>
      <c r="G30" s="154">
        <v>488</v>
      </c>
      <c r="H30" s="154">
        <v>219</v>
      </c>
      <c r="I30" s="131">
        <v>12.5</v>
      </c>
      <c r="J30" s="131">
        <v>2.5</v>
      </c>
      <c r="K30" s="131">
        <v>3.5</v>
      </c>
      <c r="L30" s="131">
        <v>3</v>
      </c>
      <c r="M30" s="131">
        <v>2</v>
      </c>
      <c r="N30" s="131">
        <v>4</v>
      </c>
      <c r="O30" s="131">
        <v>0.5</v>
      </c>
      <c r="P30" s="132">
        <v>146.8</v>
      </c>
      <c r="Q30" s="407" t="s">
        <v>406</v>
      </c>
      <c r="R30" s="436"/>
      <c r="S30" s="485"/>
      <c r="U30" s="123" t="s">
        <v>319</v>
      </c>
      <c r="V30" s="122"/>
      <c r="W30" s="122"/>
      <c r="X30" s="122" t="s">
        <v>319</v>
      </c>
      <c r="Z30" s="122" t="s">
        <v>319</v>
      </c>
      <c r="AA30" s="122" t="s">
        <v>319</v>
      </c>
      <c r="AB30" s="122" t="s">
        <v>319</v>
      </c>
      <c r="AC30" s="122" t="s">
        <v>319</v>
      </c>
      <c r="AD30" s="122" t="s">
        <v>319</v>
      </c>
    </row>
    <row r="31" spans="1:30" ht="15" customHeight="1">
      <c r="A31" s="484">
        <v>8</v>
      </c>
      <c r="B31" s="205" t="s">
        <v>586</v>
      </c>
      <c r="C31" s="130" t="s">
        <v>618</v>
      </c>
      <c r="D31" s="299">
        <v>2013</v>
      </c>
      <c r="E31" s="131">
        <v>23.9</v>
      </c>
      <c r="F31" s="131">
        <v>24.6</v>
      </c>
      <c r="G31" s="154">
        <v>505</v>
      </c>
      <c r="H31" s="154">
        <v>228</v>
      </c>
      <c r="I31" s="131">
        <v>12.8</v>
      </c>
      <c r="J31" s="131">
        <v>2</v>
      </c>
      <c r="K31" s="131">
        <v>4</v>
      </c>
      <c r="L31" s="131">
        <v>3</v>
      </c>
      <c r="M31" s="131">
        <v>1.5</v>
      </c>
      <c r="N31" s="131">
        <v>2</v>
      </c>
      <c r="O31" s="131">
        <v>1.5</v>
      </c>
      <c r="P31" s="132">
        <v>146.03</v>
      </c>
      <c r="Q31" s="407" t="s">
        <v>406</v>
      </c>
      <c r="R31" s="435"/>
      <c r="S31" s="485"/>
      <c r="U31" s="301" t="s">
        <v>319</v>
      </c>
      <c r="V31" s="302"/>
      <c r="W31" s="302"/>
      <c r="X31" s="302" t="s">
        <v>319</v>
      </c>
      <c r="Z31" s="302" t="s">
        <v>319</v>
      </c>
      <c r="AA31" s="302" t="s">
        <v>319</v>
      </c>
      <c r="AB31" s="302" t="s">
        <v>319</v>
      </c>
      <c r="AC31" s="302" t="s">
        <v>319</v>
      </c>
      <c r="AD31" s="122" t="s">
        <v>319</v>
      </c>
    </row>
    <row r="32" spans="1:30" ht="15" customHeight="1">
      <c r="A32" s="483">
        <v>9</v>
      </c>
      <c r="B32" s="205" t="s">
        <v>930</v>
      </c>
      <c r="C32" s="130" t="s">
        <v>424</v>
      </c>
      <c r="D32" s="365">
        <v>2014</v>
      </c>
      <c r="E32" s="131">
        <v>24.9</v>
      </c>
      <c r="F32" s="131">
        <v>26.5</v>
      </c>
      <c r="G32" s="154">
        <v>483</v>
      </c>
      <c r="H32" s="154">
        <v>215</v>
      </c>
      <c r="I32" s="131">
        <v>12.7</v>
      </c>
      <c r="J32" s="131">
        <v>2.5</v>
      </c>
      <c r="K32" s="131">
        <v>3</v>
      </c>
      <c r="L32" s="131">
        <v>3.5</v>
      </c>
      <c r="M32" s="131">
        <v>2</v>
      </c>
      <c r="N32" s="131">
        <v>4</v>
      </c>
      <c r="O32" s="131"/>
      <c r="P32" s="132">
        <v>144.65</v>
      </c>
      <c r="Q32" s="407" t="s">
        <v>83</v>
      </c>
      <c r="R32" s="9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300"/>
    </row>
    <row r="33" spans="1:30" ht="15" customHeight="1">
      <c r="A33" s="484">
        <v>10</v>
      </c>
      <c r="B33" s="205" t="s">
        <v>511</v>
      </c>
      <c r="C33" s="130" t="s">
        <v>512</v>
      </c>
      <c r="D33" s="299">
        <v>2014</v>
      </c>
      <c r="E33" s="131">
        <v>26.6</v>
      </c>
      <c r="F33" s="131">
        <v>27.1</v>
      </c>
      <c r="G33" s="154">
        <v>453</v>
      </c>
      <c r="H33" s="154">
        <v>224</v>
      </c>
      <c r="I33" s="131">
        <v>14.5</v>
      </c>
      <c r="J33" s="131">
        <v>3.5</v>
      </c>
      <c r="K33" s="131">
        <v>2</v>
      </c>
      <c r="L33" s="131">
        <v>3</v>
      </c>
      <c r="M33" s="131">
        <v>2</v>
      </c>
      <c r="N33" s="131">
        <v>4</v>
      </c>
      <c r="O33" s="131"/>
      <c r="P33" s="132">
        <v>144.43</v>
      </c>
      <c r="Q33" s="366" t="s">
        <v>83</v>
      </c>
      <c r="R33" s="96"/>
      <c r="S33" s="19"/>
      <c r="U33" s="124" t="s">
        <v>319</v>
      </c>
      <c r="V33" s="125"/>
      <c r="W33" s="125"/>
      <c r="X33" s="125" t="s">
        <v>319</v>
      </c>
      <c r="Z33" s="125" t="s">
        <v>319</v>
      </c>
      <c r="AA33" s="125" t="s">
        <v>319</v>
      </c>
      <c r="AB33" s="125" t="s">
        <v>319</v>
      </c>
      <c r="AC33" s="125" t="s">
        <v>319</v>
      </c>
      <c r="AD33" s="122" t="s">
        <v>319</v>
      </c>
    </row>
    <row r="34" spans="1:30" ht="15" customHeight="1">
      <c r="A34" s="483">
        <v>11</v>
      </c>
      <c r="B34" s="205" t="s">
        <v>587</v>
      </c>
      <c r="C34" s="130" t="s">
        <v>619</v>
      </c>
      <c r="D34" s="299">
        <v>2014</v>
      </c>
      <c r="E34" s="131">
        <v>27</v>
      </c>
      <c r="F34" s="131">
        <v>25.9</v>
      </c>
      <c r="G34" s="154">
        <v>473</v>
      </c>
      <c r="H34" s="154">
        <v>216</v>
      </c>
      <c r="I34" s="131">
        <v>11.6</v>
      </c>
      <c r="J34" s="131">
        <v>3</v>
      </c>
      <c r="K34" s="131">
        <v>3</v>
      </c>
      <c r="L34" s="131">
        <v>4</v>
      </c>
      <c r="M34" s="131">
        <v>1.5</v>
      </c>
      <c r="N34" s="131">
        <v>4</v>
      </c>
      <c r="O34" s="131"/>
      <c r="P34" s="132">
        <v>143.83</v>
      </c>
      <c r="Q34" s="407" t="s">
        <v>406</v>
      </c>
      <c r="R34" s="435"/>
      <c r="S34" s="485"/>
      <c r="U34" s="123" t="s">
        <v>319</v>
      </c>
      <c r="V34" s="122"/>
      <c r="W34" s="122"/>
      <c r="X34" s="122" t="s">
        <v>319</v>
      </c>
      <c r="Z34" s="122" t="s">
        <v>319</v>
      </c>
      <c r="AA34" s="122" t="s">
        <v>319</v>
      </c>
      <c r="AB34" s="122" t="s">
        <v>319</v>
      </c>
      <c r="AC34" s="122" t="s">
        <v>319</v>
      </c>
      <c r="AD34" s="122" t="s">
        <v>319</v>
      </c>
    </row>
    <row r="35" spans="1:30" ht="15" customHeight="1">
      <c r="A35" s="484">
        <v>12</v>
      </c>
      <c r="B35" s="205" t="s">
        <v>931</v>
      </c>
      <c r="C35" s="130" t="s">
        <v>937</v>
      </c>
      <c r="D35" s="365">
        <v>2014</v>
      </c>
      <c r="E35" s="131">
        <v>25</v>
      </c>
      <c r="F35" s="131">
        <v>25.8</v>
      </c>
      <c r="G35" s="154">
        <v>473</v>
      </c>
      <c r="H35" s="154">
        <v>217</v>
      </c>
      <c r="I35" s="131">
        <v>13</v>
      </c>
      <c r="J35" s="131">
        <v>3.5</v>
      </c>
      <c r="K35" s="131">
        <v>3.5</v>
      </c>
      <c r="L35" s="131">
        <v>3.5</v>
      </c>
      <c r="M35" s="131">
        <v>1.5</v>
      </c>
      <c r="N35" s="131">
        <v>3</v>
      </c>
      <c r="O35" s="131">
        <v>0.5</v>
      </c>
      <c r="P35" s="132">
        <v>143.6</v>
      </c>
      <c r="Q35" s="407" t="s">
        <v>83</v>
      </c>
      <c r="R35" s="96"/>
      <c r="S35" s="20"/>
      <c r="U35" s="123" t="s">
        <v>319</v>
      </c>
      <c r="V35" s="122"/>
      <c r="W35" s="122"/>
      <c r="X35" s="122" t="s">
        <v>319</v>
      </c>
      <c r="Z35" s="122" t="s">
        <v>319</v>
      </c>
      <c r="AA35" s="122" t="s">
        <v>319</v>
      </c>
      <c r="AB35" s="122" t="s">
        <v>319</v>
      </c>
      <c r="AC35" s="122" t="s">
        <v>319</v>
      </c>
      <c r="AD35" s="122" t="s">
        <v>319</v>
      </c>
    </row>
    <row r="36" spans="1:30" ht="12.75">
      <c r="A36" s="483">
        <v>13</v>
      </c>
      <c r="B36" s="205" t="s">
        <v>588</v>
      </c>
      <c r="C36" s="130" t="s">
        <v>618</v>
      </c>
      <c r="D36" s="365">
        <v>2014</v>
      </c>
      <c r="E36" s="131">
        <v>28.6</v>
      </c>
      <c r="F36" s="131">
        <v>27.7</v>
      </c>
      <c r="G36" s="154">
        <v>505</v>
      </c>
      <c r="H36" s="154">
        <v>203</v>
      </c>
      <c r="I36" s="131">
        <v>12.3</v>
      </c>
      <c r="J36" s="131">
        <v>2.5</v>
      </c>
      <c r="K36" s="131">
        <v>2.5</v>
      </c>
      <c r="L36" s="131">
        <v>3</v>
      </c>
      <c r="M36" s="131">
        <v>2</v>
      </c>
      <c r="N36" s="131">
        <v>4</v>
      </c>
      <c r="O36" s="131"/>
      <c r="P36" s="132">
        <v>142.48</v>
      </c>
      <c r="Q36" s="407" t="s">
        <v>406</v>
      </c>
      <c r="R36" s="435"/>
      <c r="S36" s="20"/>
      <c r="U36" s="123" t="s">
        <v>319</v>
      </c>
      <c r="V36" s="122"/>
      <c r="W36" s="122"/>
      <c r="X36" s="122" t="s">
        <v>319</v>
      </c>
      <c r="Z36" s="122" t="s">
        <v>319</v>
      </c>
      <c r="AA36" s="122" t="s">
        <v>319</v>
      </c>
      <c r="AB36" s="122" t="s">
        <v>319</v>
      </c>
      <c r="AC36" s="122" t="s">
        <v>319</v>
      </c>
      <c r="AD36" s="122" t="s">
        <v>319</v>
      </c>
    </row>
    <row r="37" spans="1:30" ht="12.75">
      <c r="A37" s="484">
        <v>14</v>
      </c>
      <c r="B37" s="321" t="s">
        <v>448</v>
      </c>
      <c r="C37" s="96" t="s">
        <v>359</v>
      </c>
      <c r="D37" s="159">
        <v>2014</v>
      </c>
      <c r="E37" s="226">
        <v>24.3</v>
      </c>
      <c r="F37" s="226">
        <v>25.9</v>
      </c>
      <c r="G37" s="331">
        <f>588-90</f>
        <v>498</v>
      </c>
      <c r="H37" s="331">
        <v>207</v>
      </c>
      <c r="I37" s="226">
        <v>3</v>
      </c>
      <c r="J37" s="226">
        <v>2.5</v>
      </c>
      <c r="K37" s="226">
        <v>4</v>
      </c>
      <c r="L37" s="226">
        <v>3.5</v>
      </c>
      <c r="M37" s="226">
        <v>1.5</v>
      </c>
      <c r="N37" s="226">
        <v>3.5</v>
      </c>
      <c r="O37" s="226"/>
      <c r="P37" s="323">
        <f>((E37+F37)/2)*0.5+(G37*0.1)+(H37*0.3)+I37+J37+K37+L37+M37+N37-O37</f>
        <v>142.45</v>
      </c>
      <c r="Q37" s="91" t="s">
        <v>83</v>
      </c>
      <c r="R37" s="333"/>
      <c r="S37" s="126"/>
      <c r="U37" s="123" t="s">
        <v>319</v>
      </c>
      <c r="V37" s="122"/>
      <c r="W37" s="122"/>
      <c r="X37" s="122" t="s">
        <v>319</v>
      </c>
      <c r="Z37" s="122" t="s">
        <v>319</v>
      </c>
      <c r="AA37" s="122" t="s">
        <v>319</v>
      </c>
      <c r="AB37" s="122" t="s">
        <v>319</v>
      </c>
      <c r="AC37" s="122" t="s">
        <v>319</v>
      </c>
      <c r="AD37" s="122" t="s">
        <v>319</v>
      </c>
    </row>
    <row r="38" spans="1:30" ht="13.5" customHeight="1">
      <c r="A38" s="483">
        <v>15</v>
      </c>
      <c r="B38" s="205" t="s">
        <v>589</v>
      </c>
      <c r="C38" s="130" t="s">
        <v>619</v>
      </c>
      <c r="D38" s="299">
        <v>2013</v>
      </c>
      <c r="E38" s="131">
        <v>26.1</v>
      </c>
      <c r="F38" s="131">
        <v>26.4</v>
      </c>
      <c r="G38" s="154">
        <v>457</v>
      </c>
      <c r="H38" s="154">
        <v>217</v>
      </c>
      <c r="I38" s="131">
        <v>11.4</v>
      </c>
      <c r="J38" s="131">
        <v>3.5</v>
      </c>
      <c r="K38" s="131">
        <v>4</v>
      </c>
      <c r="L38" s="131">
        <v>2.5</v>
      </c>
      <c r="M38" s="131">
        <v>2</v>
      </c>
      <c r="N38" s="131">
        <v>4</v>
      </c>
      <c r="O38" s="131">
        <v>0.5</v>
      </c>
      <c r="P38" s="132">
        <v>142.43</v>
      </c>
      <c r="Q38" s="407" t="s">
        <v>406</v>
      </c>
      <c r="R38" s="435"/>
      <c r="S38" s="19"/>
      <c r="U38" s="123" t="s">
        <v>319</v>
      </c>
      <c r="V38" s="122"/>
      <c r="W38" s="122"/>
      <c r="X38" s="122" t="s">
        <v>319</v>
      </c>
      <c r="Z38" s="122" t="s">
        <v>319</v>
      </c>
      <c r="AA38" s="122" t="s">
        <v>319</v>
      </c>
      <c r="AB38" s="122" t="s">
        <v>319</v>
      </c>
      <c r="AC38" s="122" t="s">
        <v>319</v>
      </c>
      <c r="AD38" s="122" t="s">
        <v>319</v>
      </c>
    </row>
    <row r="39" spans="1:30" ht="12.75">
      <c r="A39" s="484">
        <v>16</v>
      </c>
      <c r="B39" s="321" t="s">
        <v>461</v>
      </c>
      <c r="C39" s="96" t="s">
        <v>409</v>
      </c>
      <c r="D39" s="159">
        <v>2013</v>
      </c>
      <c r="E39" s="226">
        <v>28.9</v>
      </c>
      <c r="F39" s="226">
        <v>27.9</v>
      </c>
      <c r="G39" s="331">
        <f>583-90</f>
        <v>493</v>
      </c>
      <c r="H39" s="331">
        <v>210</v>
      </c>
      <c r="I39" s="226">
        <v>2</v>
      </c>
      <c r="J39" s="226">
        <v>2</v>
      </c>
      <c r="K39" s="226">
        <v>3.5</v>
      </c>
      <c r="L39" s="226">
        <v>2.5</v>
      </c>
      <c r="M39" s="226">
        <v>2</v>
      </c>
      <c r="N39" s="226">
        <v>3.5</v>
      </c>
      <c r="O39" s="226"/>
      <c r="P39" s="323">
        <f>((E39+F39)/2)*0.5+(G39*0.1)+(H39*0.3)+I39+J39+K39+L39+M39+N39-O39</f>
        <v>142</v>
      </c>
      <c r="Q39" s="91" t="s">
        <v>83</v>
      </c>
      <c r="R39" s="96"/>
      <c r="S39" s="19"/>
      <c r="U39" s="301" t="s">
        <v>319</v>
      </c>
      <c r="V39" s="302"/>
      <c r="W39" s="302"/>
      <c r="X39" s="302" t="s">
        <v>319</v>
      </c>
      <c r="Z39" s="302" t="s">
        <v>319</v>
      </c>
      <c r="AA39" s="302" t="s">
        <v>319</v>
      </c>
      <c r="AB39" s="302" t="s">
        <v>319</v>
      </c>
      <c r="AC39" s="302" t="s">
        <v>319</v>
      </c>
      <c r="AD39" s="302" t="s">
        <v>319</v>
      </c>
    </row>
    <row r="40" spans="1:31" ht="12.75">
      <c r="A40" s="483">
        <v>17</v>
      </c>
      <c r="B40" s="205" t="s">
        <v>805</v>
      </c>
      <c r="C40" s="130" t="s">
        <v>508</v>
      </c>
      <c r="D40" s="299">
        <v>2014</v>
      </c>
      <c r="E40" s="131">
        <v>24.6</v>
      </c>
      <c r="F40" s="131">
        <v>25.4</v>
      </c>
      <c r="G40" s="154">
        <v>484</v>
      </c>
      <c r="H40" s="154">
        <v>214</v>
      </c>
      <c r="I40" s="131">
        <v>11.2</v>
      </c>
      <c r="J40" s="131">
        <v>2.5</v>
      </c>
      <c r="K40" s="131">
        <v>2</v>
      </c>
      <c r="L40" s="131">
        <v>3</v>
      </c>
      <c r="M40" s="131">
        <v>1.5</v>
      </c>
      <c r="N40" s="131">
        <v>4</v>
      </c>
      <c r="O40" s="131"/>
      <c r="P40" s="132">
        <v>141.1</v>
      </c>
      <c r="Q40" s="132" t="s">
        <v>83</v>
      </c>
      <c r="R40" s="96"/>
      <c r="S40" s="20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56"/>
      <c r="AE40" s="3"/>
    </row>
    <row r="41" spans="1:30" ht="12.75">
      <c r="A41" s="484">
        <v>18</v>
      </c>
      <c r="B41" s="205" t="s">
        <v>433</v>
      </c>
      <c r="C41" s="130" t="s">
        <v>394</v>
      </c>
      <c r="D41" s="299">
        <v>2012</v>
      </c>
      <c r="E41" s="131">
        <v>26.7</v>
      </c>
      <c r="F41" s="131">
        <v>26.8</v>
      </c>
      <c r="G41" s="154">
        <v>490</v>
      </c>
      <c r="H41" s="154">
        <v>209</v>
      </c>
      <c r="I41" s="131">
        <v>11</v>
      </c>
      <c r="J41" s="131">
        <v>2.5</v>
      </c>
      <c r="K41" s="131">
        <v>2.5</v>
      </c>
      <c r="L41" s="131">
        <v>3</v>
      </c>
      <c r="M41" s="131">
        <v>1.5</v>
      </c>
      <c r="N41" s="131">
        <v>3.5</v>
      </c>
      <c r="O41" s="131"/>
      <c r="P41" s="132">
        <v>141.08</v>
      </c>
      <c r="Q41" s="407" t="s">
        <v>83</v>
      </c>
      <c r="R41" s="96"/>
      <c r="S41" s="20"/>
      <c r="U41" s="124" t="s">
        <v>319</v>
      </c>
      <c r="V41" s="125" t="s">
        <v>319</v>
      </c>
      <c r="W41" s="125" t="s">
        <v>319</v>
      </c>
      <c r="X41" s="125" t="s">
        <v>319</v>
      </c>
      <c r="Z41" s="125"/>
      <c r="AA41" s="125"/>
      <c r="AB41" s="125" t="s">
        <v>319</v>
      </c>
      <c r="AC41" s="125" t="s">
        <v>319</v>
      </c>
      <c r="AD41" s="125" t="s">
        <v>319</v>
      </c>
    </row>
    <row r="42" spans="1:30" ht="12.75">
      <c r="A42" s="483">
        <v>19</v>
      </c>
      <c r="B42" s="205" t="s">
        <v>513</v>
      </c>
      <c r="C42" s="130" t="s">
        <v>515</v>
      </c>
      <c r="D42" s="299">
        <v>2014</v>
      </c>
      <c r="E42" s="131">
        <v>30.4</v>
      </c>
      <c r="F42" s="131">
        <v>30.3</v>
      </c>
      <c r="G42" s="154">
        <v>500</v>
      </c>
      <c r="H42" s="154">
        <v>199</v>
      </c>
      <c r="I42" s="131">
        <v>9.5</v>
      </c>
      <c r="J42" s="131">
        <v>2.5</v>
      </c>
      <c r="K42" s="131">
        <v>2.5</v>
      </c>
      <c r="L42" s="131">
        <v>4</v>
      </c>
      <c r="M42" s="131">
        <v>2</v>
      </c>
      <c r="N42" s="131">
        <v>4</v>
      </c>
      <c r="O42" s="131"/>
      <c r="P42" s="132">
        <v>140.88</v>
      </c>
      <c r="Q42" s="366" t="s">
        <v>83</v>
      </c>
      <c r="R42" s="96"/>
      <c r="S42" s="485"/>
      <c r="T42" s="330"/>
      <c r="U42" s="123"/>
      <c r="V42" s="122"/>
      <c r="W42" s="122"/>
      <c r="X42" s="122"/>
      <c r="Y42" s="297"/>
      <c r="Z42" s="122"/>
      <c r="AA42" s="122"/>
      <c r="AB42" s="122"/>
      <c r="AC42" s="122"/>
      <c r="AD42" s="122" t="s">
        <v>319</v>
      </c>
    </row>
    <row r="43" spans="1:30" ht="12.75">
      <c r="A43" s="484">
        <v>20</v>
      </c>
      <c r="B43" s="205" t="s">
        <v>514</v>
      </c>
      <c r="C43" s="130" t="s">
        <v>515</v>
      </c>
      <c r="D43" s="299">
        <v>2014</v>
      </c>
      <c r="E43" s="131">
        <v>27.5</v>
      </c>
      <c r="F43" s="131">
        <v>28.5</v>
      </c>
      <c r="G43" s="154">
        <v>464</v>
      </c>
      <c r="H43" s="154">
        <v>199</v>
      </c>
      <c r="I43" s="131">
        <v>14.5</v>
      </c>
      <c r="J43" s="131">
        <v>3.5</v>
      </c>
      <c r="K43" s="131">
        <v>2.5</v>
      </c>
      <c r="L43" s="131">
        <v>3</v>
      </c>
      <c r="M43" s="131">
        <v>2</v>
      </c>
      <c r="N43" s="131">
        <v>4</v>
      </c>
      <c r="O43" s="131"/>
      <c r="P43" s="132">
        <v>139.1</v>
      </c>
      <c r="Q43" s="366" t="s">
        <v>83</v>
      </c>
      <c r="R43" s="96"/>
      <c r="S43" s="220"/>
      <c r="U43" s="123" t="s">
        <v>319</v>
      </c>
      <c r="V43" s="122" t="s">
        <v>319</v>
      </c>
      <c r="W43" s="122" t="s">
        <v>319</v>
      </c>
      <c r="X43" s="122" t="s">
        <v>319</v>
      </c>
      <c r="Z43" s="122"/>
      <c r="AA43" s="122"/>
      <c r="AB43" s="122" t="s">
        <v>319</v>
      </c>
      <c r="AC43" s="122" t="s">
        <v>319</v>
      </c>
      <c r="AD43" s="122" t="s">
        <v>319</v>
      </c>
    </row>
    <row r="44" spans="1:30" ht="12.75">
      <c r="A44" s="483">
        <v>21</v>
      </c>
      <c r="B44" s="205" t="s">
        <v>328</v>
      </c>
      <c r="C44" s="130" t="s">
        <v>321</v>
      </c>
      <c r="D44" s="365">
        <v>2014</v>
      </c>
      <c r="E44" s="131">
        <v>26.3</v>
      </c>
      <c r="F44" s="131">
        <v>27.5</v>
      </c>
      <c r="G44" s="154">
        <v>476</v>
      </c>
      <c r="H44" s="154">
        <v>210</v>
      </c>
      <c r="I44" s="131">
        <v>9.1</v>
      </c>
      <c r="J44" s="131">
        <v>4</v>
      </c>
      <c r="K44" s="131">
        <v>2.5</v>
      </c>
      <c r="L44" s="131">
        <v>3</v>
      </c>
      <c r="M44" s="131">
        <v>2</v>
      </c>
      <c r="N44" s="131">
        <v>2</v>
      </c>
      <c r="O44" s="131"/>
      <c r="P44" s="132">
        <v>138.55</v>
      </c>
      <c r="Q44" s="91" t="s">
        <v>83</v>
      </c>
      <c r="R44" s="96"/>
      <c r="S44" s="485"/>
      <c r="V44" s="123" t="s">
        <v>319</v>
      </c>
      <c r="W44" s="122" t="s">
        <v>319</v>
      </c>
      <c r="X44" s="122" t="s">
        <v>319</v>
      </c>
      <c r="Y44" s="122" t="s">
        <v>319</v>
      </c>
      <c r="AA44" s="122"/>
      <c r="AB44" s="122" t="s">
        <v>319</v>
      </c>
      <c r="AC44" s="122" t="s">
        <v>319</v>
      </c>
      <c r="AD44" s="122" t="s">
        <v>319</v>
      </c>
    </row>
    <row r="45" spans="1:30" ht="12.75">
      <c r="A45" s="484">
        <v>22</v>
      </c>
      <c r="B45" s="205" t="s">
        <v>428</v>
      </c>
      <c r="C45" s="130" t="s">
        <v>412</v>
      </c>
      <c r="D45" s="365">
        <v>2014</v>
      </c>
      <c r="E45" s="131">
        <v>24.1</v>
      </c>
      <c r="F45" s="131">
        <v>23</v>
      </c>
      <c r="G45" s="154">
        <v>484</v>
      </c>
      <c r="H45" s="154">
        <v>210</v>
      </c>
      <c r="I45" s="131">
        <v>10.7</v>
      </c>
      <c r="J45" s="131">
        <v>3</v>
      </c>
      <c r="K45" s="131">
        <v>3</v>
      </c>
      <c r="L45" s="131">
        <v>2.5</v>
      </c>
      <c r="M45" s="131">
        <v>1</v>
      </c>
      <c r="N45" s="131">
        <v>2</v>
      </c>
      <c r="O45" s="131">
        <v>0.5</v>
      </c>
      <c r="P45" s="132">
        <v>138.18</v>
      </c>
      <c r="Q45" s="91" t="s">
        <v>83</v>
      </c>
      <c r="R45" s="96"/>
      <c r="S45" s="485"/>
      <c r="V45" s="123" t="s">
        <v>319</v>
      </c>
      <c r="W45" s="122" t="s">
        <v>319</v>
      </c>
      <c r="X45" s="122" t="s">
        <v>319</v>
      </c>
      <c r="Y45" s="122" t="s">
        <v>319</v>
      </c>
      <c r="AA45" s="122"/>
      <c r="AB45" s="122" t="s">
        <v>319</v>
      </c>
      <c r="AC45" s="122" t="s">
        <v>319</v>
      </c>
      <c r="AD45" s="122" t="s">
        <v>319</v>
      </c>
    </row>
    <row r="46" spans="1:30" ht="12.75">
      <c r="A46" s="483">
        <v>23</v>
      </c>
      <c r="B46" s="205" t="s">
        <v>516</v>
      </c>
      <c r="C46" s="130" t="s">
        <v>515</v>
      </c>
      <c r="D46" s="299">
        <v>2013</v>
      </c>
      <c r="E46" s="131">
        <v>28.3</v>
      </c>
      <c r="F46" s="131">
        <v>26.8</v>
      </c>
      <c r="G46" s="154">
        <v>489</v>
      </c>
      <c r="H46" s="154">
        <v>202</v>
      </c>
      <c r="I46" s="131">
        <v>10.3</v>
      </c>
      <c r="J46" s="131">
        <v>2.5</v>
      </c>
      <c r="K46" s="131">
        <v>2.5</v>
      </c>
      <c r="L46" s="131">
        <v>3.5</v>
      </c>
      <c r="M46" s="131">
        <v>2</v>
      </c>
      <c r="N46" s="131">
        <v>3</v>
      </c>
      <c r="O46" s="131">
        <v>1</v>
      </c>
      <c r="P46" s="132">
        <v>137.78</v>
      </c>
      <c r="Q46" s="366" t="s">
        <v>83</v>
      </c>
      <c r="R46" s="96"/>
      <c r="S46" s="485"/>
      <c r="V46" s="123" t="s">
        <v>319</v>
      </c>
      <c r="W46" s="122" t="s">
        <v>319</v>
      </c>
      <c r="X46" s="122" t="s">
        <v>319</v>
      </c>
      <c r="Y46" s="122" t="s">
        <v>319</v>
      </c>
      <c r="AA46" s="122"/>
      <c r="AB46" s="122" t="s">
        <v>319</v>
      </c>
      <c r="AC46" s="122" t="s">
        <v>319</v>
      </c>
      <c r="AD46" s="122" t="s">
        <v>319</v>
      </c>
    </row>
    <row r="47" spans="1:30" ht="12.75">
      <c r="A47" s="484">
        <v>24</v>
      </c>
      <c r="B47" s="205" t="s">
        <v>590</v>
      </c>
      <c r="C47" s="130" t="s">
        <v>507</v>
      </c>
      <c r="D47" s="299">
        <v>2014</v>
      </c>
      <c r="E47" s="131">
        <v>27.4</v>
      </c>
      <c r="F47" s="131">
        <v>26</v>
      </c>
      <c r="G47" s="154">
        <v>503</v>
      </c>
      <c r="H47" s="154">
        <v>205</v>
      </c>
      <c r="I47" s="131">
        <v>10.3</v>
      </c>
      <c r="J47" s="131">
        <v>2.5</v>
      </c>
      <c r="K47" s="131">
        <v>3.5</v>
      </c>
      <c r="L47" s="131">
        <v>2.5</v>
      </c>
      <c r="M47" s="131">
        <v>2</v>
      </c>
      <c r="N47" s="131">
        <v>2</v>
      </c>
      <c r="O47" s="131">
        <v>2</v>
      </c>
      <c r="P47" s="132">
        <v>137.65</v>
      </c>
      <c r="Q47" s="407" t="s">
        <v>406</v>
      </c>
      <c r="R47" s="435"/>
      <c r="S47" s="20"/>
      <c r="V47" s="123" t="s">
        <v>319</v>
      </c>
      <c r="W47" s="122" t="s">
        <v>319</v>
      </c>
      <c r="X47" s="122" t="s">
        <v>319</v>
      </c>
      <c r="Y47" s="122" t="s">
        <v>319</v>
      </c>
      <c r="AA47" s="122"/>
      <c r="AB47" s="122" t="s">
        <v>319</v>
      </c>
      <c r="AC47" s="122" t="s">
        <v>319</v>
      </c>
      <c r="AD47" s="122" t="s">
        <v>319</v>
      </c>
    </row>
    <row r="48" spans="1:30" ht="12.75">
      <c r="A48" s="484">
        <v>25</v>
      </c>
      <c r="B48" s="321" t="s">
        <v>462</v>
      </c>
      <c r="C48" s="96" t="s">
        <v>359</v>
      </c>
      <c r="D48" s="159">
        <v>2007</v>
      </c>
      <c r="E48" s="226">
        <v>24.4</v>
      </c>
      <c r="F48" s="226">
        <v>24.6</v>
      </c>
      <c r="G48" s="331">
        <f>575-90</f>
        <v>485</v>
      </c>
      <c r="H48" s="331">
        <v>207</v>
      </c>
      <c r="I48" s="226">
        <v>3</v>
      </c>
      <c r="J48" s="226">
        <v>2</v>
      </c>
      <c r="K48" s="226">
        <v>2</v>
      </c>
      <c r="L48" s="226">
        <v>3</v>
      </c>
      <c r="M48" s="226">
        <v>1</v>
      </c>
      <c r="N48" s="226">
        <v>3.5</v>
      </c>
      <c r="O48" s="226"/>
      <c r="P48" s="323">
        <f>((E48+F48)/2)*0.5+(G48*0.1)+(H48*0.3)+I48+J48+K48+L48+M48+N48-O48</f>
        <v>137.35</v>
      </c>
      <c r="Q48" s="91" t="s">
        <v>83</v>
      </c>
      <c r="R48" s="333"/>
      <c r="S48" s="485"/>
      <c r="V48" s="123" t="s">
        <v>319</v>
      </c>
      <c r="W48" s="122" t="s">
        <v>319</v>
      </c>
      <c r="X48" s="122" t="s">
        <v>319</v>
      </c>
      <c r="Y48" s="122" t="s">
        <v>319</v>
      </c>
      <c r="AA48" s="122"/>
      <c r="AB48" s="122" t="s">
        <v>319</v>
      </c>
      <c r="AC48" s="122" t="s">
        <v>319</v>
      </c>
      <c r="AD48" s="122" t="s">
        <v>319</v>
      </c>
    </row>
    <row r="49" spans="1:30" ht="12.75">
      <c r="A49" s="484">
        <v>26</v>
      </c>
      <c r="B49" s="205" t="s">
        <v>591</v>
      </c>
      <c r="C49" s="130" t="s">
        <v>619</v>
      </c>
      <c r="D49" s="365">
        <v>2014</v>
      </c>
      <c r="E49" s="131">
        <v>27</v>
      </c>
      <c r="F49" s="131">
        <v>27.6</v>
      </c>
      <c r="G49" s="154">
        <v>454</v>
      </c>
      <c r="H49" s="154">
        <v>200</v>
      </c>
      <c r="I49" s="131">
        <v>17.3</v>
      </c>
      <c r="J49" s="131">
        <v>3.5</v>
      </c>
      <c r="K49" s="131">
        <v>3.5</v>
      </c>
      <c r="L49" s="131">
        <v>1.5</v>
      </c>
      <c r="M49" s="131">
        <v>2</v>
      </c>
      <c r="N49" s="131">
        <v>3.5</v>
      </c>
      <c r="O49" s="131"/>
      <c r="P49" s="132">
        <v>137.05</v>
      </c>
      <c r="Q49" s="407" t="s">
        <v>406</v>
      </c>
      <c r="R49" s="435"/>
      <c r="S49" s="485"/>
      <c r="V49" s="123" t="s">
        <v>319</v>
      </c>
      <c r="W49" s="122" t="s">
        <v>319</v>
      </c>
      <c r="X49" s="122" t="s">
        <v>319</v>
      </c>
      <c r="Y49" s="122" t="s">
        <v>319</v>
      </c>
      <c r="AA49" s="122"/>
      <c r="AB49" s="122" t="s">
        <v>319</v>
      </c>
      <c r="AC49" s="122" t="s">
        <v>319</v>
      </c>
      <c r="AD49" s="122" t="s">
        <v>319</v>
      </c>
    </row>
    <row r="50" spans="1:30" ht="12.75">
      <c r="A50" s="484">
        <v>27</v>
      </c>
      <c r="B50" s="205" t="s">
        <v>932</v>
      </c>
      <c r="C50" s="130" t="s">
        <v>412</v>
      </c>
      <c r="D50" s="365">
        <v>2014</v>
      </c>
      <c r="E50" s="131">
        <v>23.9</v>
      </c>
      <c r="F50" s="131">
        <v>23.3</v>
      </c>
      <c r="G50" s="154">
        <v>408</v>
      </c>
      <c r="H50" s="154">
        <v>212</v>
      </c>
      <c r="I50" s="131">
        <v>13.1</v>
      </c>
      <c r="J50" s="131">
        <v>3.5</v>
      </c>
      <c r="K50" s="131">
        <v>3</v>
      </c>
      <c r="L50" s="131">
        <v>3.5</v>
      </c>
      <c r="M50" s="131">
        <v>2</v>
      </c>
      <c r="N50" s="131">
        <v>4.5</v>
      </c>
      <c r="O50" s="131"/>
      <c r="P50" s="132">
        <v>136.7</v>
      </c>
      <c r="Q50" s="407" t="s">
        <v>83</v>
      </c>
      <c r="R50" s="96"/>
      <c r="S50" s="485"/>
      <c r="V50" s="123" t="s">
        <v>319</v>
      </c>
      <c r="W50" s="122" t="s">
        <v>319</v>
      </c>
      <c r="X50" s="122" t="s">
        <v>319</v>
      </c>
      <c r="Y50" s="122" t="s">
        <v>319</v>
      </c>
      <c r="AA50" s="122"/>
      <c r="AB50" s="122" t="s">
        <v>319</v>
      </c>
      <c r="AC50" s="122" t="s">
        <v>319</v>
      </c>
      <c r="AD50" s="122" t="s">
        <v>319</v>
      </c>
    </row>
    <row r="51" spans="1:30" ht="12.75">
      <c r="A51" s="484">
        <v>28</v>
      </c>
      <c r="B51" s="205" t="s">
        <v>592</v>
      </c>
      <c r="C51" s="130" t="s">
        <v>619</v>
      </c>
      <c r="D51" s="299">
        <v>2014</v>
      </c>
      <c r="E51" s="131">
        <v>27.5</v>
      </c>
      <c r="F51" s="131">
        <v>26.1</v>
      </c>
      <c r="G51" s="154">
        <v>464</v>
      </c>
      <c r="H51" s="154">
        <v>192</v>
      </c>
      <c r="I51" s="131">
        <v>12.5</v>
      </c>
      <c r="J51" s="131">
        <v>3</v>
      </c>
      <c r="K51" s="131">
        <v>3.5</v>
      </c>
      <c r="L51" s="131">
        <v>3</v>
      </c>
      <c r="M51" s="131">
        <v>2</v>
      </c>
      <c r="N51" s="131">
        <v>3</v>
      </c>
      <c r="O51" s="131"/>
      <c r="P51" s="132">
        <v>135.9</v>
      </c>
      <c r="Q51" s="407" t="s">
        <v>406</v>
      </c>
      <c r="R51" s="435"/>
      <c r="S51" s="20"/>
      <c r="V51" s="123" t="s">
        <v>319</v>
      </c>
      <c r="W51" s="122" t="s">
        <v>319</v>
      </c>
      <c r="X51" s="122" t="s">
        <v>319</v>
      </c>
      <c r="Y51" s="122" t="s">
        <v>319</v>
      </c>
      <c r="AA51" s="122"/>
      <c r="AB51" s="122" t="s">
        <v>319</v>
      </c>
      <c r="AC51" s="122" t="s">
        <v>319</v>
      </c>
      <c r="AD51" s="122" t="s">
        <v>319</v>
      </c>
    </row>
    <row r="52" spans="1:30" ht="12.75">
      <c r="A52" s="484">
        <v>29</v>
      </c>
      <c r="B52" s="321" t="s">
        <v>446</v>
      </c>
      <c r="C52" s="96" t="s">
        <v>409</v>
      </c>
      <c r="D52" s="159">
        <v>2014</v>
      </c>
      <c r="E52" s="226">
        <v>28</v>
      </c>
      <c r="F52" s="226">
        <v>26.9</v>
      </c>
      <c r="G52" s="331">
        <f>585-90</f>
        <v>495</v>
      </c>
      <c r="H52" s="331">
        <v>200</v>
      </c>
      <c r="I52" s="226">
        <v>1</v>
      </c>
      <c r="J52" s="226">
        <v>3</v>
      </c>
      <c r="K52" s="226">
        <v>2</v>
      </c>
      <c r="L52" s="226">
        <v>3</v>
      </c>
      <c r="M52" s="226">
        <v>1.5</v>
      </c>
      <c r="N52" s="226">
        <v>2.5</v>
      </c>
      <c r="O52" s="226">
        <v>0.5</v>
      </c>
      <c r="P52" s="323">
        <f>((E52+F52)/2)*0.5+(G52*0.1)+(H52*0.3)+I52+J52+K52+L52+M52+N52-O52</f>
        <v>135.725</v>
      </c>
      <c r="Q52" s="91" t="s">
        <v>83</v>
      </c>
      <c r="R52" s="333"/>
      <c r="S52" s="20"/>
      <c r="V52" s="123" t="s">
        <v>319</v>
      </c>
      <c r="W52" s="122" t="s">
        <v>319</v>
      </c>
      <c r="X52" s="122" t="s">
        <v>319</v>
      </c>
      <c r="Y52" s="122" t="s">
        <v>319</v>
      </c>
      <c r="AA52" s="122"/>
      <c r="AB52" s="122" t="s">
        <v>319</v>
      </c>
      <c r="AC52" s="122" t="s">
        <v>319</v>
      </c>
      <c r="AD52" s="122" t="s">
        <v>319</v>
      </c>
    </row>
    <row r="53" spans="1:30" ht="12.75">
      <c r="A53" s="484">
        <v>30</v>
      </c>
      <c r="B53" s="205" t="s">
        <v>413</v>
      </c>
      <c r="C53" s="130" t="s">
        <v>507</v>
      </c>
      <c r="D53" s="365">
        <v>2014</v>
      </c>
      <c r="E53" s="131">
        <v>27.9</v>
      </c>
      <c r="F53" s="131">
        <v>28.1</v>
      </c>
      <c r="G53" s="154">
        <v>441</v>
      </c>
      <c r="H53" s="154">
        <v>201</v>
      </c>
      <c r="I53" s="131">
        <v>14.3</v>
      </c>
      <c r="J53" s="131">
        <v>3.5</v>
      </c>
      <c r="K53" s="131">
        <v>2.5</v>
      </c>
      <c r="L53" s="131">
        <v>3</v>
      </c>
      <c r="M53" s="131">
        <v>2</v>
      </c>
      <c r="N53" s="131">
        <v>2.5</v>
      </c>
      <c r="O53" s="131">
        <v>0.5</v>
      </c>
      <c r="P53" s="132">
        <v>135.4</v>
      </c>
      <c r="Q53" s="91" t="s">
        <v>83</v>
      </c>
      <c r="R53" s="298"/>
      <c r="S53" s="20"/>
      <c r="V53" s="123" t="s">
        <v>319</v>
      </c>
      <c r="W53" s="122" t="s">
        <v>319</v>
      </c>
      <c r="X53" s="122" t="s">
        <v>319</v>
      </c>
      <c r="Y53" s="122" t="s">
        <v>319</v>
      </c>
      <c r="AA53" s="122"/>
      <c r="AB53" s="122" t="s">
        <v>319</v>
      </c>
      <c r="AC53" s="122" t="s">
        <v>319</v>
      </c>
      <c r="AD53" s="122" t="s">
        <v>319</v>
      </c>
    </row>
    <row r="54" spans="1:30" ht="12.75">
      <c r="A54" s="484">
        <v>31</v>
      </c>
      <c r="B54" s="205" t="s">
        <v>593</v>
      </c>
      <c r="C54" s="130" t="s">
        <v>321</v>
      </c>
      <c r="D54" s="299">
        <v>2014</v>
      </c>
      <c r="E54" s="131">
        <v>28</v>
      </c>
      <c r="F54" s="131">
        <v>28.2</v>
      </c>
      <c r="G54" s="154">
        <v>466</v>
      </c>
      <c r="H54" s="154">
        <v>215</v>
      </c>
      <c r="I54" s="131">
        <v>8.3</v>
      </c>
      <c r="J54" s="131">
        <v>0</v>
      </c>
      <c r="K54" s="131">
        <v>2</v>
      </c>
      <c r="L54" s="131">
        <v>3.5</v>
      </c>
      <c r="M54" s="131">
        <v>2</v>
      </c>
      <c r="N54" s="131">
        <v>2.5</v>
      </c>
      <c r="O54" s="131"/>
      <c r="P54" s="132">
        <v>135.15</v>
      </c>
      <c r="Q54" s="407" t="s">
        <v>406</v>
      </c>
      <c r="R54" s="333"/>
      <c r="S54" s="20"/>
      <c r="V54" s="123" t="s">
        <v>319</v>
      </c>
      <c r="W54" s="122" t="s">
        <v>319</v>
      </c>
      <c r="X54" s="122" t="s">
        <v>319</v>
      </c>
      <c r="Y54" s="122" t="s">
        <v>319</v>
      </c>
      <c r="AA54" s="122"/>
      <c r="AB54" s="122" t="s">
        <v>319</v>
      </c>
      <c r="AC54" s="122" t="s">
        <v>319</v>
      </c>
      <c r="AD54" s="122" t="s">
        <v>319</v>
      </c>
    </row>
    <row r="55" spans="1:30" ht="12.75">
      <c r="A55" s="484">
        <v>32</v>
      </c>
      <c r="B55" s="205" t="s">
        <v>594</v>
      </c>
      <c r="C55" s="130" t="s">
        <v>507</v>
      </c>
      <c r="D55" s="299">
        <v>2014</v>
      </c>
      <c r="E55" s="131">
        <v>26.5</v>
      </c>
      <c r="F55" s="131">
        <v>27.2</v>
      </c>
      <c r="G55" s="154">
        <v>444</v>
      </c>
      <c r="H55" s="154">
        <v>209</v>
      </c>
      <c r="I55" s="131">
        <v>12.8</v>
      </c>
      <c r="J55" s="131">
        <v>2.5</v>
      </c>
      <c r="K55" s="131">
        <v>2</v>
      </c>
      <c r="L55" s="131">
        <v>1.5</v>
      </c>
      <c r="M55" s="131">
        <v>1.5</v>
      </c>
      <c r="N55" s="131">
        <v>1.5</v>
      </c>
      <c r="O55" s="131"/>
      <c r="P55" s="132">
        <v>133.53</v>
      </c>
      <c r="Q55" s="407" t="s">
        <v>406</v>
      </c>
      <c r="R55" s="333"/>
      <c r="S55" s="20"/>
      <c r="V55" s="123" t="s">
        <v>319</v>
      </c>
      <c r="W55" s="122" t="s">
        <v>319</v>
      </c>
      <c r="X55" s="122" t="s">
        <v>319</v>
      </c>
      <c r="Y55" s="122" t="s">
        <v>319</v>
      </c>
      <c r="AA55" s="122"/>
      <c r="AB55" s="122" t="s">
        <v>319</v>
      </c>
      <c r="AC55" s="122" t="s">
        <v>319</v>
      </c>
      <c r="AD55" s="122" t="s">
        <v>319</v>
      </c>
    </row>
    <row r="56" spans="1:30" ht="12.75">
      <c r="A56" s="484">
        <v>33</v>
      </c>
      <c r="B56" s="205" t="s">
        <v>595</v>
      </c>
      <c r="C56" s="130" t="s">
        <v>618</v>
      </c>
      <c r="D56" s="365">
        <v>2013</v>
      </c>
      <c r="E56" s="131">
        <v>27.2</v>
      </c>
      <c r="F56" s="131">
        <v>27.3</v>
      </c>
      <c r="G56" s="154">
        <v>447</v>
      </c>
      <c r="H56" s="154">
        <v>191</v>
      </c>
      <c r="I56" s="131">
        <v>11</v>
      </c>
      <c r="J56" s="131">
        <v>3</v>
      </c>
      <c r="K56" s="131">
        <v>2.5</v>
      </c>
      <c r="L56" s="131">
        <v>2.5</v>
      </c>
      <c r="M56" s="131">
        <v>2</v>
      </c>
      <c r="N56" s="131">
        <v>4</v>
      </c>
      <c r="O56" s="131"/>
      <c r="P56" s="132">
        <v>132.63</v>
      </c>
      <c r="Q56" s="407" t="s">
        <v>406</v>
      </c>
      <c r="R56" s="333"/>
      <c r="S56" s="20"/>
      <c r="V56" s="123" t="s">
        <v>319</v>
      </c>
      <c r="W56" s="122" t="s">
        <v>319</v>
      </c>
      <c r="X56" s="122" t="s">
        <v>319</v>
      </c>
      <c r="Y56" s="122" t="s">
        <v>319</v>
      </c>
      <c r="AA56" s="122"/>
      <c r="AB56" s="122" t="s">
        <v>319</v>
      </c>
      <c r="AC56" s="122" t="s">
        <v>319</v>
      </c>
      <c r="AD56" s="122" t="s">
        <v>319</v>
      </c>
    </row>
    <row r="57" spans="1:30" ht="12.75">
      <c r="A57" s="484">
        <v>34</v>
      </c>
      <c r="B57" s="205" t="s">
        <v>723</v>
      </c>
      <c r="C57" s="130" t="s">
        <v>508</v>
      </c>
      <c r="D57" s="299">
        <v>2013</v>
      </c>
      <c r="E57" s="131">
        <v>27</v>
      </c>
      <c r="F57" s="131">
        <v>26.7</v>
      </c>
      <c r="G57" s="154">
        <v>462</v>
      </c>
      <c r="H57" s="154">
        <v>188</v>
      </c>
      <c r="I57" s="131">
        <v>9.8</v>
      </c>
      <c r="J57" s="131">
        <v>2.5</v>
      </c>
      <c r="K57" s="131">
        <v>4</v>
      </c>
      <c r="L57" s="131">
        <v>3</v>
      </c>
      <c r="M57" s="131">
        <v>2</v>
      </c>
      <c r="N57" s="131">
        <v>3.5</v>
      </c>
      <c r="O57" s="131">
        <v>0.5</v>
      </c>
      <c r="P57" s="132">
        <v>132.53</v>
      </c>
      <c r="Q57" s="132" t="s">
        <v>83</v>
      </c>
      <c r="R57" s="96"/>
      <c r="S57" s="20"/>
      <c r="V57" s="123" t="s">
        <v>319</v>
      </c>
      <c r="W57" s="122" t="s">
        <v>319</v>
      </c>
      <c r="X57" s="122" t="s">
        <v>319</v>
      </c>
      <c r="Y57" s="122" t="s">
        <v>319</v>
      </c>
      <c r="AA57" s="122"/>
      <c r="AB57" s="122" t="s">
        <v>319</v>
      </c>
      <c r="AC57" s="122" t="s">
        <v>319</v>
      </c>
      <c r="AD57" s="122" t="s">
        <v>319</v>
      </c>
    </row>
    <row r="58" spans="1:30" ht="12.75">
      <c r="A58" s="484">
        <v>35</v>
      </c>
      <c r="B58" s="205" t="s">
        <v>415</v>
      </c>
      <c r="C58" s="130" t="s">
        <v>394</v>
      </c>
      <c r="D58" s="299">
        <v>2014</v>
      </c>
      <c r="E58" s="131">
        <v>28.5</v>
      </c>
      <c r="F58" s="131">
        <v>28.8</v>
      </c>
      <c r="G58" s="154">
        <v>427</v>
      </c>
      <c r="H58" s="154">
        <v>191</v>
      </c>
      <c r="I58" s="131">
        <v>12.8</v>
      </c>
      <c r="J58" s="131">
        <v>3</v>
      </c>
      <c r="K58" s="131">
        <v>2</v>
      </c>
      <c r="L58" s="131">
        <v>2.5</v>
      </c>
      <c r="M58" s="131">
        <v>2</v>
      </c>
      <c r="N58" s="131">
        <v>4</v>
      </c>
      <c r="O58" s="131"/>
      <c r="P58" s="132">
        <v>131.83</v>
      </c>
      <c r="Q58" s="91" t="s">
        <v>83</v>
      </c>
      <c r="R58" s="96"/>
      <c r="S58" s="20"/>
      <c r="V58" s="123" t="s">
        <v>319</v>
      </c>
      <c r="W58" s="122" t="s">
        <v>319</v>
      </c>
      <c r="X58" s="122" t="s">
        <v>319</v>
      </c>
      <c r="Y58" s="122" t="s">
        <v>319</v>
      </c>
      <c r="AA58" s="122"/>
      <c r="AB58" s="122" t="s">
        <v>319</v>
      </c>
      <c r="AC58" s="122" t="s">
        <v>319</v>
      </c>
      <c r="AD58" s="122" t="s">
        <v>319</v>
      </c>
    </row>
    <row r="59" spans="1:30" ht="12.75">
      <c r="A59" s="484">
        <v>36</v>
      </c>
      <c r="B59" s="205" t="s">
        <v>933</v>
      </c>
      <c r="C59" s="130" t="s">
        <v>456</v>
      </c>
      <c r="D59" s="299">
        <v>2014</v>
      </c>
      <c r="E59" s="131">
        <v>26.8</v>
      </c>
      <c r="F59" s="131">
        <v>27</v>
      </c>
      <c r="G59" s="154">
        <v>430</v>
      </c>
      <c r="H59" s="154">
        <v>185</v>
      </c>
      <c r="I59" s="131">
        <v>19.2</v>
      </c>
      <c r="J59" s="131">
        <v>3</v>
      </c>
      <c r="K59" s="131">
        <v>3</v>
      </c>
      <c r="L59" s="131">
        <v>2</v>
      </c>
      <c r="M59" s="131">
        <v>2</v>
      </c>
      <c r="N59" s="131">
        <v>5</v>
      </c>
      <c r="O59" s="131"/>
      <c r="P59" s="132">
        <v>130.95</v>
      </c>
      <c r="Q59" s="407" t="s">
        <v>83</v>
      </c>
      <c r="R59" s="96"/>
      <c r="S59" s="20"/>
      <c r="V59" s="123" t="s">
        <v>319</v>
      </c>
      <c r="W59" s="122" t="s">
        <v>319</v>
      </c>
      <c r="X59" s="122" t="s">
        <v>319</v>
      </c>
      <c r="Y59" s="122" t="s">
        <v>319</v>
      </c>
      <c r="AA59" s="122"/>
      <c r="AB59" s="122" t="s">
        <v>319</v>
      </c>
      <c r="AC59" s="122" t="s">
        <v>319</v>
      </c>
      <c r="AD59" s="122" t="s">
        <v>319</v>
      </c>
    </row>
    <row r="60" spans="1:30" ht="12.75">
      <c r="A60" s="484">
        <v>37</v>
      </c>
      <c r="B60" s="205" t="s">
        <v>724</v>
      </c>
      <c r="C60" s="130" t="s">
        <v>508</v>
      </c>
      <c r="D60" s="299">
        <v>2013</v>
      </c>
      <c r="E60" s="131">
        <v>23.7</v>
      </c>
      <c r="F60" s="131">
        <v>24.3</v>
      </c>
      <c r="G60" s="154">
        <v>451</v>
      </c>
      <c r="H60" s="154">
        <v>209</v>
      </c>
      <c r="I60" s="131">
        <v>8.5</v>
      </c>
      <c r="J60" s="131">
        <v>2</v>
      </c>
      <c r="K60" s="131">
        <v>1.5</v>
      </c>
      <c r="L60" s="131">
        <v>1.5</v>
      </c>
      <c r="M60" s="131">
        <v>2</v>
      </c>
      <c r="N60" s="131">
        <v>2.5</v>
      </c>
      <c r="O60" s="131">
        <v>1</v>
      </c>
      <c r="P60" s="132">
        <v>130.3</v>
      </c>
      <c r="Q60" s="132" t="s">
        <v>83</v>
      </c>
      <c r="R60" s="96"/>
      <c r="S60" s="20"/>
      <c r="V60" s="123" t="s">
        <v>319</v>
      </c>
      <c r="W60" s="122" t="s">
        <v>319</v>
      </c>
      <c r="X60" s="122" t="s">
        <v>319</v>
      </c>
      <c r="Y60" s="122" t="s">
        <v>319</v>
      </c>
      <c r="AA60" s="122"/>
      <c r="AB60" s="122" t="s">
        <v>319</v>
      </c>
      <c r="AC60" s="122" t="s">
        <v>319</v>
      </c>
      <c r="AD60" s="122" t="s">
        <v>319</v>
      </c>
    </row>
    <row r="61" spans="1:30" ht="12.75">
      <c r="A61" s="484">
        <v>38</v>
      </c>
      <c r="B61" s="205" t="s">
        <v>397</v>
      </c>
      <c r="C61" s="130" t="s">
        <v>394</v>
      </c>
      <c r="D61" s="365">
        <v>2014</v>
      </c>
      <c r="E61" s="131">
        <v>23.9</v>
      </c>
      <c r="F61" s="131">
        <v>23.8</v>
      </c>
      <c r="G61" s="154">
        <v>408</v>
      </c>
      <c r="H61" s="154">
        <v>208</v>
      </c>
      <c r="I61" s="131">
        <v>12.9</v>
      </c>
      <c r="J61" s="131">
        <v>3</v>
      </c>
      <c r="K61" s="131">
        <v>3</v>
      </c>
      <c r="L61" s="131">
        <v>2.5</v>
      </c>
      <c r="M61" s="131">
        <v>1</v>
      </c>
      <c r="N61" s="131">
        <v>1.5</v>
      </c>
      <c r="O61" s="131">
        <v>0.5</v>
      </c>
      <c r="P61" s="132">
        <v>129.63</v>
      </c>
      <c r="Q61" s="132" t="s">
        <v>84</v>
      </c>
      <c r="R61" s="96"/>
      <c r="S61" s="20"/>
      <c r="V61" s="123" t="s">
        <v>319</v>
      </c>
      <c r="W61" s="122" t="s">
        <v>319</v>
      </c>
      <c r="X61" s="122" t="s">
        <v>319</v>
      </c>
      <c r="Y61" s="122" t="s">
        <v>319</v>
      </c>
      <c r="AA61" s="122"/>
      <c r="AB61" s="122" t="s">
        <v>319</v>
      </c>
      <c r="AC61" s="122" t="s">
        <v>319</v>
      </c>
      <c r="AD61" s="122" t="s">
        <v>319</v>
      </c>
    </row>
    <row r="62" spans="1:30" ht="12.75">
      <c r="A62" s="484">
        <v>39</v>
      </c>
      <c r="B62" s="205" t="s">
        <v>725</v>
      </c>
      <c r="C62" s="130" t="s">
        <v>508</v>
      </c>
      <c r="D62" s="299">
        <v>2014</v>
      </c>
      <c r="E62" s="131">
        <v>26.4</v>
      </c>
      <c r="F62" s="131">
        <v>27.1</v>
      </c>
      <c r="G62" s="154">
        <v>410</v>
      </c>
      <c r="H62" s="154">
        <v>187</v>
      </c>
      <c r="I62" s="131">
        <v>13.5</v>
      </c>
      <c r="J62" s="131">
        <v>3</v>
      </c>
      <c r="K62" s="131">
        <v>2</v>
      </c>
      <c r="L62" s="131">
        <v>4</v>
      </c>
      <c r="M62" s="131">
        <v>2</v>
      </c>
      <c r="N62" s="131">
        <v>4</v>
      </c>
      <c r="O62" s="131">
        <v>0.5</v>
      </c>
      <c r="P62" s="132">
        <v>128.98</v>
      </c>
      <c r="Q62" s="132" t="s">
        <v>84</v>
      </c>
      <c r="R62" s="96"/>
      <c r="S62" s="20"/>
      <c r="V62" s="123" t="s">
        <v>319</v>
      </c>
      <c r="W62" s="122" t="s">
        <v>319</v>
      </c>
      <c r="X62" s="122" t="s">
        <v>319</v>
      </c>
      <c r="Y62" s="122" t="s">
        <v>319</v>
      </c>
      <c r="AA62" s="122"/>
      <c r="AB62" s="122" t="s">
        <v>319</v>
      </c>
      <c r="AC62" s="122" t="s">
        <v>319</v>
      </c>
      <c r="AD62" s="122" t="s">
        <v>319</v>
      </c>
    </row>
    <row r="63" spans="1:30" ht="12.75">
      <c r="A63" s="484">
        <v>40</v>
      </c>
      <c r="B63" s="205" t="s">
        <v>726</v>
      </c>
      <c r="C63" s="130" t="s">
        <v>515</v>
      </c>
      <c r="D63" s="299">
        <v>2011</v>
      </c>
      <c r="E63" s="131">
        <v>28.5</v>
      </c>
      <c r="F63" s="131">
        <v>28.3</v>
      </c>
      <c r="G63" s="154">
        <v>396</v>
      </c>
      <c r="H63" s="154">
        <v>202</v>
      </c>
      <c r="I63" s="131">
        <v>7.6</v>
      </c>
      <c r="J63" s="131">
        <v>2.5</v>
      </c>
      <c r="K63" s="131">
        <v>3</v>
      </c>
      <c r="L63" s="131">
        <v>3</v>
      </c>
      <c r="M63" s="131">
        <v>2</v>
      </c>
      <c r="N63" s="131">
        <v>4</v>
      </c>
      <c r="O63" s="131"/>
      <c r="P63" s="132">
        <v>128.9</v>
      </c>
      <c r="Q63" s="132" t="s">
        <v>84</v>
      </c>
      <c r="R63" s="96"/>
      <c r="S63" s="20"/>
      <c r="V63" s="123" t="s">
        <v>319</v>
      </c>
      <c r="W63" s="122"/>
      <c r="X63" s="122"/>
      <c r="Y63" s="122" t="s">
        <v>319</v>
      </c>
      <c r="AA63" s="122"/>
      <c r="AB63" s="122" t="s">
        <v>319</v>
      </c>
      <c r="AC63" s="122" t="s">
        <v>319</v>
      </c>
      <c r="AD63" s="122" t="s">
        <v>319</v>
      </c>
    </row>
    <row r="64" spans="1:30" ht="12.75">
      <c r="A64" s="484">
        <v>41</v>
      </c>
      <c r="B64" s="205" t="s">
        <v>727</v>
      </c>
      <c r="C64" s="130" t="s">
        <v>508</v>
      </c>
      <c r="D64" s="299">
        <v>2011</v>
      </c>
      <c r="E64" s="131">
        <v>25.9</v>
      </c>
      <c r="F64" s="131">
        <v>24.7</v>
      </c>
      <c r="G64" s="154">
        <v>408</v>
      </c>
      <c r="H64" s="154">
        <v>206</v>
      </c>
      <c r="I64" s="131">
        <v>11</v>
      </c>
      <c r="J64" s="131">
        <v>2.5</v>
      </c>
      <c r="K64" s="131">
        <v>1</v>
      </c>
      <c r="L64" s="131">
        <v>2.5</v>
      </c>
      <c r="M64" s="131">
        <v>2</v>
      </c>
      <c r="N64" s="131">
        <v>3.5</v>
      </c>
      <c r="O64" s="131">
        <v>1</v>
      </c>
      <c r="P64" s="132">
        <v>128.75</v>
      </c>
      <c r="Q64" s="132" t="s">
        <v>84</v>
      </c>
      <c r="R64" s="96"/>
      <c r="S64" s="20"/>
      <c r="V64" s="123" t="s">
        <v>319</v>
      </c>
      <c r="W64" s="122"/>
      <c r="X64" s="122"/>
      <c r="Y64" s="122" t="s">
        <v>319</v>
      </c>
      <c r="AA64" s="122"/>
      <c r="AB64" s="122" t="s">
        <v>319</v>
      </c>
      <c r="AC64" s="122" t="s">
        <v>319</v>
      </c>
      <c r="AD64" s="122" t="s">
        <v>319</v>
      </c>
    </row>
    <row r="65" spans="1:30" ht="12.75">
      <c r="A65" s="484">
        <v>42</v>
      </c>
      <c r="B65" s="321" t="s">
        <v>463</v>
      </c>
      <c r="C65" s="96" t="s">
        <v>409</v>
      </c>
      <c r="D65" s="159">
        <v>2014</v>
      </c>
      <c r="E65" s="226">
        <v>23.4</v>
      </c>
      <c r="F65" s="226">
        <v>23.3</v>
      </c>
      <c r="G65" s="331">
        <f>484-65</f>
        <v>419</v>
      </c>
      <c r="H65" s="331">
        <v>191</v>
      </c>
      <c r="I65" s="226">
        <v>4</v>
      </c>
      <c r="J65" s="226">
        <v>3</v>
      </c>
      <c r="K65" s="226">
        <v>2.5</v>
      </c>
      <c r="L65" s="226">
        <v>4</v>
      </c>
      <c r="M65" s="226">
        <v>1.5</v>
      </c>
      <c r="N65" s="226">
        <v>3</v>
      </c>
      <c r="O65" s="226">
        <v>0.5</v>
      </c>
      <c r="P65" s="323">
        <f>((E65+F65)/2)*0.5+(G65*0.1)+(H65*0.3)+I65+J65+K65+L65+M65+N65-O65</f>
        <v>128.375</v>
      </c>
      <c r="Q65" s="91" t="s">
        <v>84</v>
      </c>
      <c r="R65" s="333"/>
      <c r="S65" s="20"/>
      <c r="V65" s="123" t="s">
        <v>319</v>
      </c>
      <c r="W65" s="122"/>
      <c r="X65" s="122"/>
      <c r="Y65" s="122" t="s">
        <v>319</v>
      </c>
      <c r="AA65" s="122"/>
      <c r="AB65" s="122" t="s">
        <v>319</v>
      </c>
      <c r="AC65" s="122" t="s">
        <v>319</v>
      </c>
      <c r="AD65" s="122" t="s">
        <v>319</v>
      </c>
    </row>
    <row r="66" spans="1:30" ht="12.75">
      <c r="A66" s="484">
        <v>43</v>
      </c>
      <c r="B66" s="205" t="s">
        <v>596</v>
      </c>
      <c r="C66" s="130" t="s">
        <v>507</v>
      </c>
      <c r="D66" s="299">
        <v>2014</v>
      </c>
      <c r="E66" s="131">
        <v>27.7</v>
      </c>
      <c r="F66" s="131">
        <v>27.9</v>
      </c>
      <c r="G66" s="154">
        <v>391</v>
      </c>
      <c r="H66" s="154">
        <v>194</v>
      </c>
      <c r="I66" s="131">
        <v>12.3</v>
      </c>
      <c r="J66" s="131">
        <v>3</v>
      </c>
      <c r="K66" s="131">
        <v>1.5</v>
      </c>
      <c r="L66" s="131">
        <v>3</v>
      </c>
      <c r="M66" s="131">
        <v>2</v>
      </c>
      <c r="N66" s="131">
        <v>3</v>
      </c>
      <c r="O66" s="131"/>
      <c r="P66" s="132">
        <v>126.7</v>
      </c>
      <c r="Q66" s="366" t="s">
        <v>84</v>
      </c>
      <c r="R66" s="333"/>
      <c r="S66" s="20"/>
      <c r="V66" s="123" t="s">
        <v>319</v>
      </c>
      <c r="W66" s="122"/>
      <c r="X66" s="122"/>
      <c r="Y66" s="122" t="s">
        <v>319</v>
      </c>
      <c r="AA66" s="122"/>
      <c r="AB66" s="122" t="s">
        <v>319</v>
      </c>
      <c r="AC66" s="122" t="s">
        <v>319</v>
      </c>
      <c r="AD66" s="122" t="s">
        <v>319</v>
      </c>
    </row>
    <row r="67" spans="1:30" ht="12.75">
      <c r="A67" s="484">
        <v>44</v>
      </c>
      <c r="B67" s="205" t="s">
        <v>597</v>
      </c>
      <c r="C67" s="130" t="s">
        <v>507</v>
      </c>
      <c r="D67" s="299">
        <v>2014</v>
      </c>
      <c r="E67" s="131">
        <v>25.3</v>
      </c>
      <c r="F67" s="131">
        <v>24.8</v>
      </c>
      <c r="G67" s="154">
        <v>433</v>
      </c>
      <c r="H67" s="154">
        <v>184</v>
      </c>
      <c r="I67" s="131">
        <v>10.5</v>
      </c>
      <c r="J67" s="131">
        <v>3.5</v>
      </c>
      <c r="K67" s="131">
        <v>2.5</v>
      </c>
      <c r="L67" s="131">
        <v>2.5</v>
      </c>
      <c r="M67" s="131">
        <v>2</v>
      </c>
      <c r="N67" s="131">
        <v>2.5</v>
      </c>
      <c r="O67" s="131">
        <v>0.5</v>
      </c>
      <c r="P67" s="132">
        <v>126.53</v>
      </c>
      <c r="Q67" s="366" t="s">
        <v>84</v>
      </c>
      <c r="R67" s="333"/>
      <c r="S67" s="20"/>
      <c r="V67" s="123" t="s">
        <v>319</v>
      </c>
      <c r="W67" s="122"/>
      <c r="X67" s="122"/>
      <c r="Y67" s="122" t="s">
        <v>319</v>
      </c>
      <c r="AA67" s="122"/>
      <c r="AB67" s="122" t="s">
        <v>319</v>
      </c>
      <c r="AC67" s="122" t="s">
        <v>319</v>
      </c>
      <c r="AD67" s="122" t="s">
        <v>319</v>
      </c>
    </row>
    <row r="68" spans="1:30" ht="12.75">
      <c r="A68" s="484">
        <v>45</v>
      </c>
      <c r="B68" s="205" t="s">
        <v>325</v>
      </c>
      <c r="C68" s="130" t="s">
        <v>412</v>
      </c>
      <c r="D68" s="365">
        <v>2012</v>
      </c>
      <c r="E68" s="131">
        <v>26.8</v>
      </c>
      <c r="F68" s="131">
        <v>27.4</v>
      </c>
      <c r="G68" s="154">
        <v>439</v>
      </c>
      <c r="H68" s="154">
        <v>186</v>
      </c>
      <c r="I68" s="131">
        <v>13.9</v>
      </c>
      <c r="J68" s="131">
        <v>3.5</v>
      </c>
      <c r="K68" s="131">
        <v>1</v>
      </c>
      <c r="L68" s="131">
        <v>3</v>
      </c>
      <c r="M68" s="131">
        <v>0.5</v>
      </c>
      <c r="N68" s="131">
        <v>2</v>
      </c>
      <c r="O68" s="131">
        <v>1</v>
      </c>
      <c r="P68" s="132">
        <v>126.25</v>
      </c>
      <c r="Q68" s="132" t="s">
        <v>84</v>
      </c>
      <c r="R68" s="96"/>
      <c r="S68" s="20"/>
      <c r="V68" s="123" t="s">
        <v>319</v>
      </c>
      <c r="W68" s="122"/>
      <c r="X68" s="122"/>
      <c r="Y68" s="122" t="s">
        <v>319</v>
      </c>
      <c r="AA68" s="122"/>
      <c r="AB68" s="122" t="s">
        <v>319</v>
      </c>
      <c r="AC68" s="122" t="s">
        <v>319</v>
      </c>
      <c r="AD68" s="122" t="s">
        <v>319</v>
      </c>
    </row>
    <row r="69" spans="1:30" ht="15" customHeight="1">
      <c r="A69" s="484">
        <v>46</v>
      </c>
      <c r="B69" s="205" t="s">
        <v>517</v>
      </c>
      <c r="C69" s="130" t="s">
        <v>515</v>
      </c>
      <c r="D69" s="299">
        <v>2005</v>
      </c>
      <c r="E69" s="131">
        <v>26.1</v>
      </c>
      <c r="F69" s="131">
        <v>25.7</v>
      </c>
      <c r="G69" s="154">
        <v>429</v>
      </c>
      <c r="H69" s="154">
        <v>175</v>
      </c>
      <c r="I69" s="131">
        <v>11.1</v>
      </c>
      <c r="J69" s="131">
        <v>3.5</v>
      </c>
      <c r="K69" s="131">
        <v>3.5</v>
      </c>
      <c r="L69" s="131">
        <v>2.5</v>
      </c>
      <c r="M69" s="131">
        <v>2</v>
      </c>
      <c r="N69" s="131">
        <v>2.5</v>
      </c>
      <c r="O69" s="131"/>
      <c r="P69" s="132">
        <v>125.35</v>
      </c>
      <c r="Q69" s="366" t="s">
        <v>84</v>
      </c>
      <c r="R69" s="333"/>
      <c r="S69" s="20"/>
      <c r="V69" s="123" t="s">
        <v>319</v>
      </c>
      <c r="W69" s="122"/>
      <c r="X69" s="122"/>
      <c r="Y69" s="122" t="s">
        <v>319</v>
      </c>
      <c r="AA69" s="122"/>
      <c r="AB69" s="122" t="s">
        <v>319</v>
      </c>
      <c r="AC69" s="122" t="s">
        <v>319</v>
      </c>
      <c r="AD69" s="122" t="s">
        <v>319</v>
      </c>
    </row>
    <row r="70" spans="1:30" ht="12.75">
      <c r="A70" s="484">
        <v>47</v>
      </c>
      <c r="B70" s="205" t="s">
        <v>518</v>
      </c>
      <c r="C70" s="130" t="s">
        <v>512</v>
      </c>
      <c r="D70" s="299">
        <v>2008</v>
      </c>
      <c r="E70" s="131">
        <v>25</v>
      </c>
      <c r="F70" s="131">
        <v>24.5</v>
      </c>
      <c r="G70" s="154">
        <v>429</v>
      </c>
      <c r="H70" s="154">
        <v>188</v>
      </c>
      <c r="I70" s="131">
        <v>7.8</v>
      </c>
      <c r="J70" s="131">
        <v>4</v>
      </c>
      <c r="K70" s="131">
        <v>3</v>
      </c>
      <c r="L70" s="131">
        <v>2</v>
      </c>
      <c r="M70" s="131">
        <v>2</v>
      </c>
      <c r="N70" s="131">
        <v>2.5</v>
      </c>
      <c r="O70" s="131">
        <v>1</v>
      </c>
      <c r="P70" s="132">
        <v>125.18</v>
      </c>
      <c r="Q70" s="366" t="s">
        <v>84</v>
      </c>
      <c r="R70" s="96"/>
      <c r="S70" s="20"/>
      <c r="V70" s="123" t="s">
        <v>319</v>
      </c>
      <c r="W70" s="122"/>
      <c r="X70" s="122"/>
      <c r="Y70" s="122" t="s">
        <v>319</v>
      </c>
      <c r="AA70" s="122"/>
      <c r="AB70" s="122" t="s">
        <v>319</v>
      </c>
      <c r="AC70" s="122" t="s">
        <v>319</v>
      </c>
      <c r="AD70" s="122" t="s">
        <v>319</v>
      </c>
    </row>
    <row r="71" spans="1:30" ht="12.75">
      <c r="A71" s="484">
        <v>48</v>
      </c>
      <c r="B71" s="205" t="s">
        <v>598</v>
      </c>
      <c r="C71" s="130" t="s">
        <v>618</v>
      </c>
      <c r="D71" s="299">
        <v>1995</v>
      </c>
      <c r="E71" s="131">
        <v>25.9</v>
      </c>
      <c r="F71" s="131">
        <v>25</v>
      </c>
      <c r="G71" s="154">
        <v>409</v>
      </c>
      <c r="H71" s="154">
        <v>185</v>
      </c>
      <c r="I71" s="131">
        <v>19.1</v>
      </c>
      <c r="J71" s="131">
        <v>2</v>
      </c>
      <c r="K71" s="131">
        <v>2</v>
      </c>
      <c r="L71" s="131">
        <v>2</v>
      </c>
      <c r="M71" s="131">
        <v>2</v>
      </c>
      <c r="N71" s="131">
        <v>4</v>
      </c>
      <c r="O71" s="131"/>
      <c r="P71" s="132">
        <v>125.13</v>
      </c>
      <c r="Q71" s="366" t="s">
        <v>84</v>
      </c>
      <c r="R71" s="333"/>
      <c r="S71" s="20"/>
      <c r="V71" s="123" t="s">
        <v>319</v>
      </c>
      <c r="W71" s="122"/>
      <c r="X71" s="122"/>
      <c r="Y71" s="122" t="s">
        <v>319</v>
      </c>
      <c r="AA71" s="122"/>
      <c r="AB71" s="122" t="s">
        <v>319</v>
      </c>
      <c r="AC71" s="122" t="s">
        <v>319</v>
      </c>
      <c r="AD71" s="122" t="s">
        <v>319</v>
      </c>
    </row>
    <row r="72" spans="1:30" ht="12.75">
      <c r="A72" s="484">
        <v>49</v>
      </c>
      <c r="B72" s="205" t="s">
        <v>728</v>
      </c>
      <c r="C72" s="130" t="s">
        <v>424</v>
      </c>
      <c r="D72" s="299">
        <v>2014</v>
      </c>
      <c r="E72" s="131">
        <v>23.9</v>
      </c>
      <c r="F72" s="131">
        <v>22.8</v>
      </c>
      <c r="G72" s="154">
        <v>412</v>
      </c>
      <c r="H72" s="154">
        <v>179</v>
      </c>
      <c r="I72" s="131">
        <v>12.7</v>
      </c>
      <c r="J72" s="131">
        <v>3</v>
      </c>
      <c r="K72" s="131">
        <v>2.5</v>
      </c>
      <c r="L72" s="131">
        <v>4</v>
      </c>
      <c r="M72" s="131">
        <v>2</v>
      </c>
      <c r="N72" s="131">
        <v>3</v>
      </c>
      <c r="O72" s="131"/>
      <c r="P72" s="132">
        <v>125.08</v>
      </c>
      <c r="Q72" s="132" t="s">
        <v>84</v>
      </c>
      <c r="R72" s="96"/>
      <c r="S72" s="20"/>
      <c r="V72" s="123" t="s">
        <v>319</v>
      </c>
      <c r="W72" s="122"/>
      <c r="X72" s="122"/>
      <c r="Y72" s="122" t="s">
        <v>319</v>
      </c>
      <c r="AA72" s="122"/>
      <c r="AB72" s="122" t="s">
        <v>319</v>
      </c>
      <c r="AC72" s="122" t="s">
        <v>319</v>
      </c>
      <c r="AD72" s="122" t="s">
        <v>319</v>
      </c>
    </row>
    <row r="73" spans="1:30" ht="12.75">
      <c r="A73" s="484">
        <v>50</v>
      </c>
      <c r="B73" s="205" t="s">
        <v>519</v>
      </c>
      <c r="C73" s="130" t="s">
        <v>515</v>
      </c>
      <c r="D73" s="299">
        <v>2008</v>
      </c>
      <c r="E73" s="131">
        <v>24.1</v>
      </c>
      <c r="F73" s="131">
        <v>24</v>
      </c>
      <c r="G73" s="154">
        <v>429</v>
      </c>
      <c r="H73" s="154">
        <v>193</v>
      </c>
      <c r="I73" s="131">
        <v>9.5</v>
      </c>
      <c r="J73" s="131">
        <v>0</v>
      </c>
      <c r="K73" s="131">
        <v>2</v>
      </c>
      <c r="L73" s="131">
        <v>4</v>
      </c>
      <c r="M73" s="131">
        <v>1</v>
      </c>
      <c r="N73" s="131">
        <v>3</v>
      </c>
      <c r="O73" s="131"/>
      <c r="P73" s="132">
        <v>124.83</v>
      </c>
      <c r="Q73" s="366" t="s">
        <v>84</v>
      </c>
      <c r="R73" s="333"/>
      <c r="S73" s="20"/>
      <c r="V73" s="123" t="s">
        <v>319</v>
      </c>
      <c r="W73" s="122"/>
      <c r="X73" s="122"/>
      <c r="Y73" s="122" t="s">
        <v>319</v>
      </c>
      <c r="AA73" s="122"/>
      <c r="AB73" s="122" t="s">
        <v>319</v>
      </c>
      <c r="AC73" s="122" t="s">
        <v>319</v>
      </c>
      <c r="AD73" s="122" t="s">
        <v>319</v>
      </c>
    </row>
    <row r="74" spans="1:30" ht="12.75">
      <c r="A74" s="484">
        <v>51</v>
      </c>
      <c r="B74" s="205" t="s">
        <v>729</v>
      </c>
      <c r="C74" s="130" t="s">
        <v>508</v>
      </c>
      <c r="D74" s="299">
        <v>2014</v>
      </c>
      <c r="E74" s="131">
        <v>24.8</v>
      </c>
      <c r="F74" s="131">
        <v>24.7</v>
      </c>
      <c r="G74" s="154">
        <v>444</v>
      </c>
      <c r="H74" s="154">
        <v>176</v>
      </c>
      <c r="I74" s="131">
        <v>9.6</v>
      </c>
      <c r="J74" s="131">
        <v>2.5</v>
      </c>
      <c r="K74" s="131">
        <v>2.5</v>
      </c>
      <c r="L74" s="131">
        <v>2.5</v>
      </c>
      <c r="M74" s="131">
        <v>2</v>
      </c>
      <c r="N74" s="131">
        <v>3.5</v>
      </c>
      <c r="O74" s="131"/>
      <c r="P74" s="132">
        <v>124.58</v>
      </c>
      <c r="Q74" s="132" t="s">
        <v>84</v>
      </c>
      <c r="R74" s="96"/>
      <c r="S74" s="20"/>
      <c r="V74" s="123" t="s">
        <v>319</v>
      </c>
      <c r="W74" s="122"/>
      <c r="X74" s="122"/>
      <c r="Y74" s="122" t="s">
        <v>319</v>
      </c>
      <c r="AA74" s="122"/>
      <c r="AB74" s="122" t="s">
        <v>319</v>
      </c>
      <c r="AC74" s="122" t="s">
        <v>319</v>
      </c>
      <c r="AD74" s="122" t="s">
        <v>319</v>
      </c>
    </row>
    <row r="75" spans="1:30" ht="12.75">
      <c r="A75" s="484">
        <v>52</v>
      </c>
      <c r="B75" s="205" t="s">
        <v>730</v>
      </c>
      <c r="C75" s="130" t="s">
        <v>508</v>
      </c>
      <c r="D75" s="299">
        <v>2009</v>
      </c>
      <c r="E75" s="131">
        <v>25.6</v>
      </c>
      <c r="F75" s="131">
        <v>26</v>
      </c>
      <c r="G75" s="154">
        <v>396</v>
      </c>
      <c r="H75" s="154">
        <v>170</v>
      </c>
      <c r="I75" s="131">
        <v>16.8</v>
      </c>
      <c r="J75" s="131">
        <v>2.5</v>
      </c>
      <c r="K75" s="131">
        <v>4</v>
      </c>
      <c r="L75" s="131">
        <v>3.5</v>
      </c>
      <c r="M75" s="131">
        <v>2</v>
      </c>
      <c r="N75" s="131">
        <v>4</v>
      </c>
      <c r="O75" s="131"/>
      <c r="P75" s="132">
        <v>123.5</v>
      </c>
      <c r="Q75" s="132" t="s">
        <v>84</v>
      </c>
      <c r="R75" s="96"/>
      <c r="S75" s="20"/>
      <c r="V75" s="123" t="s">
        <v>319</v>
      </c>
      <c r="W75" s="122"/>
      <c r="X75" s="122"/>
      <c r="Y75" s="122" t="s">
        <v>319</v>
      </c>
      <c r="AA75" s="122"/>
      <c r="AB75" s="122" t="s">
        <v>319</v>
      </c>
      <c r="AC75" s="122" t="s">
        <v>319</v>
      </c>
      <c r="AD75" s="122" t="s">
        <v>319</v>
      </c>
    </row>
    <row r="76" spans="1:30" ht="12.75">
      <c r="A76" s="484">
        <v>53</v>
      </c>
      <c r="B76" s="205" t="s">
        <v>934</v>
      </c>
      <c r="C76" s="130" t="s">
        <v>456</v>
      </c>
      <c r="D76" s="365">
        <v>2014</v>
      </c>
      <c r="E76" s="131">
        <v>23.9</v>
      </c>
      <c r="F76" s="131">
        <v>23.2</v>
      </c>
      <c r="G76" s="154">
        <v>412</v>
      </c>
      <c r="H76" s="154">
        <v>167</v>
      </c>
      <c r="I76" s="131">
        <v>12.3</v>
      </c>
      <c r="J76" s="131">
        <v>4</v>
      </c>
      <c r="K76" s="131">
        <v>3.5</v>
      </c>
      <c r="L76" s="131">
        <v>2.5</v>
      </c>
      <c r="M76" s="131">
        <v>2</v>
      </c>
      <c r="N76" s="131">
        <v>4</v>
      </c>
      <c r="O76" s="131"/>
      <c r="P76" s="132">
        <v>123.08</v>
      </c>
      <c r="Q76" s="407" t="s">
        <v>84</v>
      </c>
      <c r="R76" s="96"/>
      <c r="S76" s="20"/>
      <c r="V76" s="123" t="s">
        <v>319</v>
      </c>
      <c r="W76" s="122"/>
      <c r="X76" s="122"/>
      <c r="Y76" s="122" t="s">
        <v>319</v>
      </c>
      <c r="AA76" s="122"/>
      <c r="AB76" s="122" t="s">
        <v>319</v>
      </c>
      <c r="AC76" s="122" t="s">
        <v>319</v>
      </c>
      <c r="AD76" s="122" t="s">
        <v>319</v>
      </c>
    </row>
    <row r="77" spans="1:30" ht="12.75">
      <c r="A77" s="484">
        <v>54</v>
      </c>
      <c r="B77" s="205" t="s">
        <v>599</v>
      </c>
      <c r="C77" s="130" t="s">
        <v>507</v>
      </c>
      <c r="D77" s="299">
        <v>2014</v>
      </c>
      <c r="E77" s="131">
        <v>22.9</v>
      </c>
      <c r="F77" s="131">
        <v>25</v>
      </c>
      <c r="G77" s="154">
        <v>386</v>
      </c>
      <c r="H77" s="154">
        <v>176</v>
      </c>
      <c r="I77" s="131">
        <v>11.1</v>
      </c>
      <c r="J77" s="131">
        <v>3.5</v>
      </c>
      <c r="K77" s="131">
        <v>3</v>
      </c>
      <c r="L77" s="131">
        <v>3</v>
      </c>
      <c r="M77" s="131">
        <v>2</v>
      </c>
      <c r="N77" s="131">
        <v>4</v>
      </c>
      <c r="O77" s="131"/>
      <c r="P77" s="132">
        <v>122.88</v>
      </c>
      <c r="Q77" s="366" t="s">
        <v>84</v>
      </c>
      <c r="R77" s="333"/>
      <c r="S77" s="20"/>
      <c r="V77" s="123" t="s">
        <v>319</v>
      </c>
      <c r="W77" s="122"/>
      <c r="X77" s="122"/>
      <c r="Y77" s="122" t="s">
        <v>319</v>
      </c>
      <c r="AA77" s="122"/>
      <c r="AB77" s="122" t="s">
        <v>319</v>
      </c>
      <c r="AC77" s="122" t="s">
        <v>319</v>
      </c>
      <c r="AD77" s="122" t="s">
        <v>319</v>
      </c>
    </row>
    <row r="78" spans="1:30" ht="12.75">
      <c r="A78" s="484">
        <v>55</v>
      </c>
      <c r="B78" s="205" t="s">
        <v>598</v>
      </c>
      <c r="C78" s="130" t="s">
        <v>619</v>
      </c>
      <c r="D78" s="299">
        <v>2014</v>
      </c>
      <c r="E78" s="131">
        <v>26.2</v>
      </c>
      <c r="F78" s="131">
        <v>26.4</v>
      </c>
      <c r="G78" s="154">
        <v>426</v>
      </c>
      <c r="H78" s="154">
        <v>172</v>
      </c>
      <c r="I78" s="131">
        <v>12.8</v>
      </c>
      <c r="J78" s="131">
        <v>3</v>
      </c>
      <c r="K78" s="131">
        <v>1.5</v>
      </c>
      <c r="L78" s="131">
        <v>3.5</v>
      </c>
      <c r="M78" s="131">
        <v>1.5</v>
      </c>
      <c r="N78" s="131">
        <v>2</v>
      </c>
      <c r="O78" s="131"/>
      <c r="P78" s="132">
        <v>122.85</v>
      </c>
      <c r="Q78" s="366" t="s">
        <v>84</v>
      </c>
      <c r="R78" s="333"/>
      <c r="S78" s="20"/>
      <c r="V78" s="123" t="s">
        <v>319</v>
      </c>
      <c r="W78" s="122"/>
      <c r="X78" s="122"/>
      <c r="Y78" s="122" t="s">
        <v>319</v>
      </c>
      <c r="AA78" s="122"/>
      <c r="AB78" s="122" t="s">
        <v>319</v>
      </c>
      <c r="AC78" s="122" t="s">
        <v>319</v>
      </c>
      <c r="AD78" s="122" t="s">
        <v>319</v>
      </c>
    </row>
    <row r="79" spans="1:30" ht="12.75">
      <c r="A79" s="484">
        <v>56</v>
      </c>
      <c r="B79" s="205" t="s">
        <v>520</v>
      </c>
      <c r="C79" s="130" t="s">
        <v>394</v>
      </c>
      <c r="D79" s="299">
        <v>2009</v>
      </c>
      <c r="E79" s="131">
        <v>24.5</v>
      </c>
      <c r="F79" s="131">
        <v>23.2</v>
      </c>
      <c r="G79" s="154">
        <v>393</v>
      </c>
      <c r="H79" s="154">
        <v>195</v>
      </c>
      <c r="I79" s="131">
        <v>8.2</v>
      </c>
      <c r="J79" s="131">
        <v>2</v>
      </c>
      <c r="K79" s="131">
        <v>2</v>
      </c>
      <c r="L79" s="131">
        <v>2</v>
      </c>
      <c r="M79" s="131">
        <v>2</v>
      </c>
      <c r="N79" s="131">
        <v>4</v>
      </c>
      <c r="O79" s="131"/>
      <c r="P79" s="132">
        <v>122.73</v>
      </c>
      <c r="Q79" s="366" t="s">
        <v>84</v>
      </c>
      <c r="R79" s="321" t="s">
        <v>705</v>
      </c>
      <c r="S79" s="20"/>
      <c r="V79" s="123" t="s">
        <v>319</v>
      </c>
      <c r="W79" s="122"/>
      <c r="X79" s="122"/>
      <c r="Y79" s="122" t="s">
        <v>319</v>
      </c>
      <c r="AA79" s="122"/>
      <c r="AB79" s="122" t="s">
        <v>319</v>
      </c>
      <c r="AC79" s="122" t="s">
        <v>319</v>
      </c>
      <c r="AD79" s="122" t="s">
        <v>319</v>
      </c>
    </row>
    <row r="80" spans="1:30" ht="12.75">
      <c r="A80" s="484">
        <v>57</v>
      </c>
      <c r="B80" s="205" t="s">
        <v>731</v>
      </c>
      <c r="C80" s="130" t="s">
        <v>508</v>
      </c>
      <c r="D80" s="299">
        <v>2014</v>
      </c>
      <c r="E80" s="131">
        <v>24.3</v>
      </c>
      <c r="F80" s="131">
        <v>26</v>
      </c>
      <c r="G80" s="154">
        <v>435</v>
      </c>
      <c r="H80" s="154">
        <v>164</v>
      </c>
      <c r="I80" s="131">
        <v>15.6</v>
      </c>
      <c r="J80" s="131">
        <v>2</v>
      </c>
      <c r="K80" s="131">
        <v>3.5</v>
      </c>
      <c r="L80" s="131">
        <v>2</v>
      </c>
      <c r="M80" s="131">
        <v>2</v>
      </c>
      <c r="N80" s="131">
        <v>3.5</v>
      </c>
      <c r="O80" s="131"/>
      <c r="P80" s="132">
        <v>122.38</v>
      </c>
      <c r="Q80" s="132" t="s">
        <v>84</v>
      </c>
      <c r="R80" s="96"/>
      <c r="S80" s="20"/>
      <c r="V80" s="123" t="s">
        <v>319</v>
      </c>
      <c r="W80" s="122"/>
      <c r="X80" s="122"/>
      <c r="Y80" s="122" t="s">
        <v>319</v>
      </c>
      <c r="AA80" s="122"/>
      <c r="AB80" s="122" t="s">
        <v>319</v>
      </c>
      <c r="AC80" s="122" t="s">
        <v>319</v>
      </c>
      <c r="AD80" s="122" t="s">
        <v>319</v>
      </c>
    </row>
    <row r="81" spans="1:30" ht="12.75">
      <c r="A81" s="484">
        <v>58</v>
      </c>
      <c r="B81" s="205" t="s">
        <v>521</v>
      </c>
      <c r="C81" s="130" t="s">
        <v>515</v>
      </c>
      <c r="D81" s="299">
        <v>2014</v>
      </c>
      <c r="E81" s="131">
        <v>22.4</v>
      </c>
      <c r="F81" s="131">
        <v>22.5</v>
      </c>
      <c r="G81" s="154">
        <v>397</v>
      </c>
      <c r="H81" s="154">
        <v>179</v>
      </c>
      <c r="I81" s="131">
        <v>12</v>
      </c>
      <c r="J81" s="131">
        <v>3.5</v>
      </c>
      <c r="K81" s="131">
        <v>2</v>
      </c>
      <c r="L81" s="131">
        <v>3</v>
      </c>
      <c r="M81" s="131">
        <v>2</v>
      </c>
      <c r="N81" s="131">
        <v>2.5</v>
      </c>
      <c r="O81" s="131">
        <v>0.5</v>
      </c>
      <c r="P81" s="132">
        <v>121.63</v>
      </c>
      <c r="Q81" s="366" t="s">
        <v>84</v>
      </c>
      <c r="R81" s="333"/>
      <c r="S81" s="20"/>
      <c r="V81" s="123" t="s">
        <v>319</v>
      </c>
      <c r="W81" s="122"/>
      <c r="X81" s="122"/>
      <c r="Y81" s="122" t="s">
        <v>319</v>
      </c>
      <c r="AA81" s="122"/>
      <c r="AB81" s="122" t="s">
        <v>319</v>
      </c>
      <c r="AC81" s="122" t="s">
        <v>319</v>
      </c>
      <c r="AD81" s="122" t="s">
        <v>319</v>
      </c>
    </row>
    <row r="82" spans="1:30" ht="12.75">
      <c r="A82" s="484">
        <v>59</v>
      </c>
      <c r="B82" s="205" t="s">
        <v>329</v>
      </c>
      <c r="C82" s="130" t="s">
        <v>321</v>
      </c>
      <c r="D82" s="299">
        <v>2014</v>
      </c>
      <c r="E82" s="131">
        <v>26.5</v>
      </c>
      <c r="F82" s="131">
        <v>25.4</v>
      </c>
      <c r="G82" s="154">
        <v>394</v>
      </c>
      <c r="H82" s="154">
        <v>174</v>
      </c>
      <c r="I82" s="131">
        <v>11.7</v>
      </c>
      <c r="J82" s="131">
        <v>3.5</v>
      </c>
      <c r="K82" s="131">
        <v>2.5</v>
      </c>
      <c r="L82" s="131">
        <v>3</v>
      </c>
      <c r="M82" s="131">
        <v>2</v>
      </c>
      <c r="N82" s="131">
        <v>2</v>
      </c>
      <c r="O82" s="131"/>
      <c r="P82" s="132">
        <v>121.58</v>
      </c>
      <c r="Q82" s="132" t="s">
        <v>84</v>
      </c>
      <c r="R82" s="96"/>
      <c r="S82" s="20"/>
      <c r="V82" s="123" t="s">
        <v>319</v>
      </c>
      <c r="W82" s="122"/>
      <c r="X82" s="122"/>
      <c r="Y82" s="122" t="s">
        <v>319</v>
      </c>
      <c r="AA82" s="122"/>
      <c r="AB82" s="122" t="s">
        <v>319</v>
      </c>
      <c r="AC82" s="122" t="s">
        <v>319</v>
      </c>
      <c r="AD82" s="122" t="s">
        <v>319</v>
      </c>
    </row>
    <row r="83" spans="1:30" ht="12.75">
      <c r="A83" s="484">
        <v>60</v>
      </c>
      <c r="B83" s="205" t="s">
        <v>935</v>
      </c>
      <c r="C83" s="130" t="s">
        <v>456</v>
      </c>
      <c r="D83" s="365">
        <v>2014</v>
      </c>
      <c r="E83" s="131">
        <v>26.4</v>
      </c>
      <c r="F83" s="131">
        <v>26.2</v>
      </c>
      <c r="G83" s="154">
        <v>463</v>
      </c>
      <c r="H83" s="154">
        <v>165</v>
      </c>
      <c r="I83" s="131">
        <v>6.7</v>
      </c>
      <c r="J83" s="131">
        <v>3.5</v>
      </c>
      <c r="K83" s="131">
        <v>2</v>
      </c>
      <c r="L83" s="131">
        <v>4</v>
      </c>
      <c r="M83" s="131">
        <v>1.5</v>
      </c>
      <c r="N83" s="131">
        <v>2</v>
      </c>
      <c r="O83" s="131">
        <v>0.5</v>
      </c>
      <c r="P83" s="132">
        <v>121.45</v>
      </c>
      <c r="Q83" s="407" t="s">
        <v>84</v>
      </c>
      <c r="R83" s="96"/>
      <c r="S83" s="20"/>
      <c r="V83" s="123" t="s">
        <v>319</v>
      </c>
      <c r="W83" s="122"/>
      <c r="X83" s="122"/>
      <c r="Y83" s="122" t="s">
        <v>319</v>
      </c>
      <c r="AA83" s="122"/>
      <c r="AB83" s="122" t="s">
        <v>319</v>
      </c>
      <c r="AC83" s="122" t="s">
        <v>319</v>
      </c>
      <c r="AD83" s="122" t="s">
        <v>319</v>
      </c>
    </row>
    <row r="84" spans="1:30" ht="12.75">
      <c r="A84" s="484">
        <v>61</v>
      </c>
      <c r="B84" s="205" t="s">
        <v>522</v>
      </c>
      <c r="C84" s="130" t="s">
        <v>515</v>
      </c>
      <c r="D84" s="299">
        <v>2013</v>
      </c>
      <c r="E84" s="131">
        <v>27.9</v>
      </c>
      <c r="F84" s="131">
        <v>27.7</v>
      </c>
      <c r="G84" s="154">
        <v>404</v>
      </c>
      <c r="H84" s="154">
        <v>159</v>
      </c>
      <c r="I84" s="131">
        <v>15.7</v>
      </c>
      <c r="J84" s="131">
        <v>3</v>
      </c>
      <c r="K84" s="131">
        <v>3</v>
      </c>
      <c r="L84" s="131">
        <v>3</v>
      </c>
      <c r="M84" s="131">
        <v>2</v>
      </c>
      <c r="N84" s="131">
        <v>4</v>
      </c>
      <c r="O84" s="131"/>
      <c r="P84" s="132">
        <v>121</v>
      </c>
      <c r="Q84" s="366" t="s">
        <v>84</v>
      </c>
      <c r="R84" s="333"/>
      <c r="S84" s="20"/>
      <c r="V84" s="123" t="s">
        <v>319</v>
      </c>
      <c r="W84" s="122"/>
      <c r="X84" s="122"/>
      <c r="Y84" s="122" t="s">
        <v>319</v>
      </c>
      <c r="AA84" s="122"/>
      <c r="AB84" s="122" t="s">
        <v>319</v>
      </c>
      <c r="AC84" s="122" t="s">
        <v>319</v>
      </c>
      <c r="AD84" s="122" t="s">
        <v>319</v>
      </c>
    </row>
    <row r="85" spans="1:30" ht="12.75">
      <c r="A85" s="484">
        <v>62</v>
      </c>
      <c r="B85" s="205" t="s">
        <v>732</v>
      </c>
      <c r="C85" s="130" t="s">
        <v>508</v>
      </c>
      <c r="D85" s="299">
        <v>2014</v>
      </c>
      <c r="E85" s="131">
        <v>24.3</v>
      </c>
      <c r="F85" s="131">
        <v>24</v>
      </c>
      <c r="G85" s="154">
        <v>420</v>
      </c>
      <c r="H85" s="154">
        <v>163</v>
      </c>
      <c r="I85" s="131">
        <v>16.7</v>
      </c>
      <c r="J85" s="131">
        <v>3.5</v>
      </c>
      <c r="K85" s="131">
        <v>2.5</v>
      </c>
      <c r="L85" s="131">
        <v>2</v>
      </c>
      <c r="M85" s="131">
        <v>2</v>
      </c>
      <c r="N85" s="131">
        <v>4</v>
      </c>
      <c r="O85" s="131"/>
      <c r="P85" s="132">
        <v>120.98</v>
      </c>
      <c r="Q85" s="132" t="s">
        <v>84</v>
      </c>
      <c r="R85" s="96"/>
      <c r="S85" s="20"/>
      <c r="V85" s="123" t="s">
        <v>319</v>
      </c>
      <c r="W85" s="122"/>
      <c r="X85" s="122"/>
      <c r="Y85" s="122" t="s">
        <v>319</v>
      </c>
      <c r="AA85" s="122"/>
      <c r="AB85" s="122" t="s">
        <v>319</v>
      </c>
      <c r="AC85" s="122" t="s">
        <v>319</v>
      </c>
      <c r="AD85" s="122" t="s">
        <v>319</v>
      </c>
    </row>
    <row r="86" spans="1:30" ht="12.75">
      <c r="A86" s="484">
        <v>63</v>
      </c>
      <c r="B86" s="205" t="s">
        <v>523</v>
      </c>
      <c r="C86" s="130" t="s">
        <v>515</v>
      </c>
      <c r="D86" s="299">
        <v>2014</v>
      </c>
      <c r="E86" s="131">
        <v>26</v>
      </c>
      <c r="F86" s="131">
        <v>25.3</v>
      </c>
      <c r="G86" s="154">
        <v>400</v>
      </c>
      <c r="H86" s="154">
        <v>172</v>
      </c>
      <c r="I86" s="131">
        <v>9.3</v>
      </c>
      <c r="J86" s="131">
        <v>3.5</v>
      </c>
      <c r="K86" s="131">
        <v>3</v>
      </c>
      <c r="L86" s="131">
        <v>3</v>
      </c>
      <c r="M86" s="131">
        <v>2</v>
      </c>
      <c r="N86" s="131">
        <v>3.5</v>
      </c>
      <c r="O86" s="131">
        <v>0.5</v>
      </c>
      <c r="P86" s="132">
        <v>120.93</v>
      </c>
      <c r="Q86" s="366" t="s">
        <v>84</v>
      </c>
      <c r="R86" s="96"/>
      <c r="S86" s="20"/>
      <c r="V86" s="123" t="s">
        <v>319</v>
      </c>
      <c r="W86" s="122"/>
      <c r="X86" s="122"/>
      <c r="Y86" s="122" t="s">
        <v>319</v>
      </c>
      <c r="AA86" s="122"/>
      <c r="AB86" s="122" t="s">
        <v>319</v>
      </c>
      <c r="AC86" s="122" t="s">
        <v>319</v>
      </c>
      <c r="AD86" s="122" t="s">
        <v>319</v>
      </c>
    </row>
    <row r="87" spans="1:30" ht="12.75">
      <c r="A87" s="484">
        <v>64</v>
      </c>
      <c r="B87" s="205" t="s">
        <v>524</v>
      </c>
      <c r="C87" s="130" t="s">
        <v>525</v>
      </c>
      <c r="D87" s="299">
        <v>2014</v>
      </c>
      <c r="E87" s="131">
        <v>26.7</v>
      </c>
      <c r="F87" s="131">
        <v>28</v>
      </c>
      <c r="G87" s="154">
        <v>386</v>
      </c>
      <c r="H87" s="154">
        <v>177</v>
      </c>
      <c r="I87" s="131">
        <v>12.7</v>
      </c>
      <c r="J87" s="131">
        <v>3</v>
      </c>
      <c r="K87" s="131">
        <v>2</v>
      </c>
      <c r="L87" s="131">
        <v>2.5</v>
      </c>
      <c r="M87" s="131">
        <v>2</v>
      </c>
      <c r="N87" s="131">
        <v>2</v>
      </c>
      <c r="O87" s="131"/>
      <c r="P87" s="132">
        <v>120.88</v>
      </c>
      <c r="Q87" s="366" t="s">
        <v>84</v>
      </c>
      <c r="R87" s="333"/>
      <c r="S87" s="20"/>
      <c r="T87" s="19"/>
      <c r="V87" s="123" t="s">
        <v>319</v>
      </c>
      <c r="W87" s="122"/>
      <c r="X87" s="122"/>
      <c r="Y87" s="122" t="s">
        <v>319</v>
      </c>
      <c r="AA87" s="122"/>
      <c r="AB87" s="122" t="s">
        <v>319</v>
      </c>
      <c r="AC87" s="122" t="s">
        <v>319</v>
      </c>
      <c r="AD87" s="122" t="s">
        <v>319</v>
      </c>
    </row>
    <row r="88" spans="1:30" ht="12.75">
      <c r="A88" s="484">
        <v>65</v>
      </c>
      <c r="B88" s="205" t="s">
        <v>733</v>
      </c>
      <c r="C88" s="130" t="s">
        <v>508</v>
      </c>
      <c r="D88" s="299">
        <v>2013</v>
      </c>
      <c r="E88" s="131">
        <v>27.9</v>
      </c>
      <c r="F88" s="131">
        <v>26.3</v>
      </c>
      <c r="G88" s="154">
        <v>403</v>
      </c>
      <c r="H88" s="154">
        <v>163</v>
      </c>
      <c r="I88" s="131">
        <v>16.5</v>
      </c>
      <c r="J88" s="131">
        <v>4</v>
      </c>
      <c r="K88" s="131">
        <v>2.5</v>
      </c>
      <c r="L88" s="131">
        <v>2</v>
      </c>
      <c r="M88" s="131">
        <v>2</v>
      </c>
      <c r="N88" s="131">
        <v>4</v>
      </c>
      <c r="O88" s="131">
        <v>0.5</v>
      </c>
      <c r="P88" s="132">
        <v>120.75</v>
      </c>
      <c r="Q88" s="132" t="s">
        <v>84</v>
      </c>
      <c r="R88" s="96"/>
      <c r="S88" s="20"/>
      <c r="T88" s="19"/>
      <c r="V88" s="123" t="s">
        <v>319</v>
      </c>
      <c r="W88" s="122"/>
      <c r="X88" s="122"/>
      <c r="Y88" s="122" t="s">
        <v>319</v>
      </c>
      <c r="AA88" s="122" t="s">
        <v>319</v>
      </c>
      <c r="AB88" s="122" t="s">
        <v>319</v>
      </c>
      <c r="AC88" s="122" t="s">
        <v>319</v>
      </c>
      <c r="AD88" s="122" t="s">
        <v>319</v>
      </c>
    </row>
    <row r="89" spans="1:29" ht="12.75">
      <c r="A89" s="484">
        <v>66</v>
      </c>
      <c r="B89" s="205" t="s">
        <v>327</v>
      </c>
      <c r="C89" s="130" t="s">
        <v>321</v>
      </c>
      <c r="D89" s="299">
        <v>2002</v>
      </c>
      <c r="E89" s="131">
        <v>25.5</v>
      </c>
      <c r="F89" s="131">
        <v>27.2</v>
      </c>
      <c r="G89" s="154">
        <v>383</v>
      </c>
      <c r="H89" s="154">
        <v>173</v>
      </c>
      <c r="I89" s="131">
        <v>16.9</v>
      </c>
      <c r="J89" s="131">
        <v>3.5</v>
      </c>
      <c r="K89" s="131">
        <v>3.5</v>
      </c>
      <c r="L89" s="131">
        <v>2.5</v>
      </c>
      <c r="M89" s="131">
        <v>2</v>
      </c>
      <c r="N89" s="131">
        <v>2</v>
      </c>
      <c r="O89" s="131">
        <v>0.5</v>
      </c>
      <c r="P89" s="132">
        <v>120.38</v>
      </c>
      <c r="Q89" s="132" t="s">
        <v>84</v>
      </c>
      <c r="R89" s="96"/>
      <c r="S89" s="20"/>
      <c r="T89" s="19"/>
      <c r="U89" s="157"/>
      <c r="V89" s="6"/>
      <c r="W89" s="6"/>
      <c r="AA89" s="6"/>
      <c r="AB89" s="6"/>
      <c r="AC89" s="6"/>
    </row>
    <row r="90" spans="1:29" ht="12.75">
      <c r="A90" s="484">
        <v>67</v>
      </c>
      <c r="B90" s="205" t="s">
        <v>584</v>
      </c>
      <c r="C90" s="130" t="s">
        <v>618</v>
      </c>
      <c r="D90" s="365">
        <v>2013</v>
      </c>
      <c r="E90" s="131">
        <v>24.6</v>
      </c>
      <c r="F90" s="131">
        <v>23.2</v>
      </c>
      <c r="G90" s="154">
        <v>421</v>
      </c>
      <c r="H90" s="154">
        <v>162</v>
      </c>
      <c r="I90" s="131">
        <v>11.2</v>
      </c>
      <c r="J90" s="131">
        <v>3</v>
      </c>
      <c r="K90" s="131">
        <v>2.5</v>
      </c>
      <c r="L90" s="131">
        <v>3</v>
      </c>
      <c r="M90" s="131">
        <v>1.5</v>
      </c>
      <c r="N90" s="131">
        <v>3</v>
      </c>
      <c r="O90" s="131"/>
      <c r="P90" s="132">
        <v>119.65</v>
      </c>
      <c r="Q90" s="366" t="s">
        <v>84</v>
      </c>
      <c r="R90" s="96"/>
      <c r="S90" s="20"/>
      <c r="U90" s="5"/>
      <c r="V90" s="6"/>
      <c r="W90" s="6"/>
      <c r="AA90" s="6"/>
      <c r="AB90" s="6"/>
      <c r="AC90" s="6"/>
    </row>
    <row r="91" spans="1:29" ht="12.75">
      <c r="A91" s="484">
        <v>68</v>
      </c>
      <c r="B91" s="205" t="s">
        <v>600</v>
      </c>
      <c r="C91" s="130" t="s">
        <v>618</v>
      </c>
      <c r="D91" s="299">
        <v>2013</v>
      </c>
      <c r="E91" s="131">
        <v>25.5</v>
      </c>
      <c r="F91" s="131">
        <v>25.8</v>
      </c>
      <c r="G91" s="154">
        <v>402</v>
      </c>
      <c r="H91" s="154">
        <v>167</v>
      </c>
      <c r="I91" s="131">
        <v>12.9</v>
      </c>
      <c r="J91" s="131">
        <v>2.5</v>
      </c>
      <c r="K91" s="131">
        <v>2.5</v>
      </c>
      <c r="L91" s="131">
        <v>2</v>
      </c>
      <c r="M91" s="131">
        <v>2</v>
      </c>
      <c r="N91" s="131">
        <v>3.5</v>
      </c>
      <c r="O91" s="131"/>
      <c r="P91" s="132">
        <v>119.63</v>
      </c>
      <c r="Q91" s="366" t="s">
        <v>84</v>
      </c>
      <c r="R91" s="96"/>
      <c r="S91" s="20"/>
      <c r="U91" s="5"/>
      <c r="V91" s="6"/>
      <c r="W91" s="6"/>
      <c r="AA91" s="6"/>
      <c r="AB91" s="6"/>
      <c r="AC91" s="6"/>
    </row>
    <row r="92" spans="1:29" ht="12.75">
      <c r="A92" s="484">
        <v>69</v>
      </c>
      <c r="B92" s="205" t="s">
        <v>734</v>
      </c>
      <c r="C92" s="130" t="s">
        <v>952</v>
      </c>
      <c r="D92" s="299">
        <v>2014</v>
      </c>
      <c r="E92" s="131">
        <v>23.5</v>
      </c>
      <c r="F92" s="131">
        <v>22.5</v>
      </c>
      <c r="G92" s="154">
        <v>429</v>
      </c>
      <c r="H92" s="154">
        <v>159</v>
      </c>
      <c r="I92" s="131">
        <v>10.7</v>
      </c>
      <c r="J92" s="131">
        <v>3</v>
      </c>
      <c r="K92" s="131">
        <v>2</v>
      </c>
      <c r="L92" s="131">
        <v>3.5</v>
      </c>
      <c r="M92" s="131">
        <v>2</v>
      </c>
      <c r="N92" s="131">
        <v>3</v>
      </c>
      <c r="O92" s="131"/>
      <c r="P92" s="132">
        <v>119.6</v>
      </c>
      <c r="Q92" s="132" t="s">
        <v>84</v>
      </c>
      <c r="R92" s="96"/>
      <c r="S92" s="20"/>
      <c r="U92" s="5"/>
      <c r="V92" s="6"/>
      <c r="W92" s="6"/>
      <c r="AA92" s="6"/>
      <c r="AB92" s="6"/>
      <c r="AC92" s="6"/>
    </row>
    <row r="93" spans="1:29" ht="12.75">
      <c r="A93" s="484">
        <v>70</v>
      </c>
      <c r="B93" s="205" t="s">
        <v>735</v>
      </c>
      <c r="C93" s="130" t="s">
        <v>508</v>
      </c>
      <c r="D93" s="299">
        <v>2009</v>
      </c>
      <c r="E93" s="131">
        <v>25.5</v>
      </c>
      <c r="F93" s="131">
        <v>25.4</v>
      </c>
      <c r="G93" s="154">
        <v>448</v>
      </c>
      <c r="H93" s="154">
        <v>149</v>
      </c>
      <c r="I93" s="131">
        <v>13.5</v>
      </c>
      <c r="J93" s="131">
        <v>2</v>
      </c>
      <c r="K93" s="131">
        <v>2.5</v>
      </c>
      <c r="L93" s="131">
        <v>2.5</v>
      </c>
      <c r="M93" s="131">
        <v>2</v>
      </c>
      <c r="N93" s="131">
        <v>4</v>
      </c>
      <c r="O93" s="131"/>
      <c r="P93" s="132">
        <v>119.23</v>
      </c>
      <c r="Q93" s="132" t="s">
        <v>84</v>
      </c>
      <c r="R93" s="96"/>
      <c r="S93" s="20"/>
      <c r="U93" s="5"/>
      <c r="V93" s="6"/>
      <c r="W93" s="6"/>
      <c r="AA93" s="6"/>
      <c r="AB93" s="6"/>
      <c r="AC93" s="6"/>
    </row>
    <row r="94" spans="1:29" ht="12.75">
      <c r="A94" s="484">
        <v>71</v>
      </c>
      <c r="B94" s="321" t="s">
        <v>447</v>
      </c>
      <c r="C94" s="96" t="s">
        <v>359</v>
      </c>
      <c r="D94" s="159">
        <v>2014</v>
      </c>
      <c r="E94" s="226">
        <v>24.8</v>
      </c>
      <c r="F94" s="226">
        <v>25.7</v>
      </c>
      <c r="G94" s="331">
        <f>504-90</f>
        <v>414</v>
      </c>
      <c r="H94" s="331">
        <v>162</v>
      </c>
      <c r="I94" s="226">
        <v>4</v>
      </c>
      <c r="J94" s="226">
        <v>2</v>
      </c>
      <c r="K94" s="226">
        <v>2.5</v>
      </c>
      <c r="L94" s="226">
        <v>2.5</v>
      </c>
      <c r="M94" s="226">
        <v>2</v>
      </c>
      <c r="N94" s="226">
        <v>3.5</v>
      </c>
      <c r="O94" s="226"/>
      <c r="P94" s="323">
        <f>((E94+F94)/2)*0.5+(G94*0.1)+(H94*0.3)+I94+J94+K94+L94+M94+N94-O94</f>
        <v>119.125</v>
      </c>
      <c r="Q94" s="91" t="s">
        <v>84</v>
      </c>
      <c r="R94" s="333"/>
      <c r="S94" s="20"/>
      <c r="U94" s="5"/>
      <c r="V94" s="6"/>
      <c r="W94" s="6"/>
      <c r="AA94" s="6"/>
      <c r="AB94" s="6"/>
      <c r="AC94" s="6"/>
    </row>
    <row r="95" spans="1:29" ht="12.75">
      <c r="A95" s="484">
        <v>72</v>
      </c>
      <c r="B95" s="205" t="s">
        <v>601</v>
      </c>
      <c r="C95" s="130" t="s">
        <v>507</v>
      </c>
      <c r="D95" s="299">
        <v>2013</v>
      </c>
      <c r="E95" s="131">
        <v>25.9</v>
      </c>
      <c r="F95" s="131">
        <v>26.1</v>
      </c>
      <c r="G95" s="154">
        <v>390</v>
      </c>
      <c r="H95" s="154">
        <v>172</v>
      </c>
      <c r="I95" s="131">
        <v>14</v>
      </c>
      <c r="J95" s="131">
        <v>2</v>
      </c>
      <c r="K95" s="131">
        <v>3</v>
      </c>
      <c r="L95" s="131">
        <v>2.5</v>
      </c>
      <c r="M95" s="131">
        <v>2</v>
      </c>
      <c r="N95" s="131">
        <v>2.5</v>
      </c>
      <c r="O95" s="131">
        <v>0.5</v>
      </c>
      <c r="P95" s="132">
        <v>119.1</v>
      </c>
      <c r="Q95" s="366" t="s">
        <v>84</v>
      </c>
      <c r="R95" s="96"/>
      <c r="S95" s="20"/>
      <c r="U95" s="5"/>
      <c r="V95" s="6"/>
      <c r="W95" s="6"/>
      <c r="AA95" s="6"/>
      <c r="AB95" s="6"/>
      <c r="AC95" s="6"/>
    </row>
    <row r="96" spans="1:29" ht="12.75">
      <c r="A96" s="484">
        <v>73</v>
      </c>
      <c r="B96" s="205" t="s">
        <v>526</v>
      </c>
      <c r="C96" s="130" t="s">
        <v>515</v>
      </c>
      <c r="D96" s="299">
        <v>2014</v>
      </c>
      <c r="E96" s="131">
        <v>28</v>
      </c>
      <c r="F96" s="131">
        <v>27.7</v>
      </c>
      <c r="G96" s="154">
        <v>386</v>
      </c>
      <c r="H96" s="154">
        <v>171</v>
      </c>
      <c r="I96" s="131">
        <v>10</v>
      </c>
      <c r="J96" s="131">
        <v>3.5</v>
      </c>
      <c r="K96" s="131">
        <v>2</v>
      </c>
      <c r="L96" s="131">
        <v>2.5</v>
      </c>
      <c r="M96" s="131">
        <v>2</v>
      </c>
      <c r="N96" s="131">
        <v>3.5</v>
      </c>
      <c r="O96" s="131">
        <v>0.5</v>
      </c>
      <c r="P96" s="132">
        <v>118.83</v>
      </c>
      <c r="Q96" s="366" t="s">
        <v>84</v>
      </c>
      <c r="R96" s="96"/>
      <c r="S96" s="20"/>
      <c r="U96" s="5"/>
      <c r="V96" s="6"/>
      <c r="W96" s="6"/>
      <c r="AA96" s="6"/>
      <c r="AB96" s="6"/>
      <c r="AC96" s="6"/>
    </row>
    <row r="97" spans="1:29" ht="12.75">
      <c r="A97" s="484">
        <v>74</v>
      </c>
      <c r="B97" s="205" t="s">
        <v>735</v>
      </c>
      <c r="C97" s="130" t="s">
        <v>508</v>
      </c>
      <c r="D97" s="299">
        <v>1977</v>
      </c>
      <c r="E97" s="131">
        <v>23.9</v>
      </c>
      <c r="F97" s="131">
        <v>23.4</v>
      </c>
      <c r="G97" s="154">
        <v>384</v>
      </c>
      <c r="H97" s="154">
        <v>178</v>
      </c>
      <c r="I97" s="131">
        <v>11.6</v>
      </c>
      <c r="J97" s="131">
        <v>1.5</v>
      </c>
      <c r="K97" s="131">
        <v>3</v>
      </c>
      <c r="L97" s="131">
        <v>1.5</v>
      </c>
      <c r="M97" s="131">
        <v>2</v>
      </c>
      <c r="N97" s="131">
        <v>3.5</v>
      </c>
      <c r="O97" s="131">
        <v>0.5</v>
      </c>
      <c r="P97" s="132">
        <v>118.63</v>
      </c>
      <c r="Q97" s="132" t="s">
        <v>84</v>
      </c>
      <c r="R97" s="96"/>
      <c r="S97" s="20"/>
      <c r="U97" s="5"/>
      <c r="V97" s="6"/>
      <c r="W97" s="6"/>
      <c r="AA97" s="6"/>
      <c r="AB97" s="6"/>
      <c r="AC97" s="6"/>
    </row>
    <row r="98" spans="1:29" ht="12.75">
      <c r="A98" s="484">
        <v>75</v>
      </c>
      <c r="B98" s="205" t="s">
        <v>602</v>
      </c>
      <c r="C98" s="130" t="s">
        <v>507</v>
      </c>
      <c r="D98" s="299">
        <v>1987</v>
      </c>
      <c r="E98" s="131">
        <v>28.5</v>
      </c>
      <c r="F98" s="131">
        <v>28.2</v>
      </c>
      <c r="G98" s="154">
        <v>388</v>
      </c>
      <c r="H98" s="154">
        <v>167</v>
      </c>
      <c r="I98" s="131">
        <v>13.4</v>
      </c>
      <c r="J98" s="131">
        <v>2</v>
      </c>
      <c r="K98" s="131">
        <v>2.5</v>
      </c>
      <c r="L98" s="131">
        <v>2</v>
      </c>
      <c r="M98" s="131">
        <v>2</v>
      </c>
      <c r="N98" s="131">
        <v>2</v>
      </c>
      <c r="O98" s="131"/>
      <c r="P98" s="132">
        <v>117.58</v>
      </c>
      <c r="Q98" s="366" t="s">
        <v>84</v>
      </c>
      <c r="R98" s="96"/>
      <c r="S98" s="20"/>
      <c r="U98" s="5"/>
      <c r="V98" s="6"/>
      <c r="W98" s="6"/>
      <c r="AA98" s="6"/>
      <c r="AB98" s="6"/>
      <c r="AC98" s="6"/>
    </row>
    <row r="99" spans="1:29" ht="12.75">
      <c r="A99" s="484">
        <v>76</v>
      </c>
      <c r="B99" s="205" t="s">
        <v>527</v>
      </c>
      <c r="C99" s="130" t="s">
        <v>515</v>
      </c>
      <c r="D99" s="299">
        <v>2014</v>
      </c>
      <c r="E99" s="131">
        <v>25.8</v>
      </c>
      <c r="F99" s="131">
        <v>25.4</v>
      </c>
      <c r="G99" s="154">
        <v>371</v>
      </c>
      <c r="H99" s="154">
        <v>167</v>
      </c>
      <c r="I99" s="131">
        <v>11.2</v>
      </c>
      <c r="J99" s="131">
        <v>3</v>
      </c>
      <c r="K99" s="131">
        <v>2.5</v>
      </c>
      <c r="L99" s="131">
        <v>3</v>
      </c>
      <c r="M99" s="131">
        <v>2</v>
      </c>
      <c r="N99" s="131">
        <v>4</v>
      </c>
      <c r="O99" s="131"/>
      <c r="P99" s="132">
        <v>117.5</v>
      </c>
      <c r="Q99" s="366" t="s">
        <v>84</v>
      </c>
      <c r="R99" s="333"/>
      <c r="S99" s="20"/>
      <c r="U99" s="5"/>
      <c r="V99" s="6"/>
      <c r="W99" s="6"/>
      <c r="AA99" s="6"/>
      <c r="AB99" s="6"/>
      <c r="AC99" s="6"/>
    </row>
    <row r="100" spans="1:29" ht="12.75">
      <c r="A100" s="484">
        <v>77</v>
      </c>
      <c r="B100" s="321" t="s">
        <v>464</v>
      </c>
      <c r="C100" s="96" t="s">
        <v>409</v>
      </c>
      <c r="D100" s="159">
        <v>2014</v>
      </c>
      <c r="E100" s="226">
        <v>27</v>
      </c>
      <c r="F100" s="226">
        <v>24.6</v>
      </c>
      <c r="G100" s="331">
        <f>507-90</f>
        <v>417</v>
      </c>
      <c r="H100" s="331">
        <v>159</v>
      </c>
      <c r="I100" s="226">
        <v>4</v>
      </c>
      <c r="J100" s="226">
        <v>2.5</v>
      </c>
      <c r="K100" s="226">
        <v>3</v>
      </c>
      <c r="L100" s="226">
        <v>2</v>
      </c>
      <c r="M100" s="226">
        <v>2</v>
      </c>
      <c r="N100" s="226">
        <v>2</v>
      </c>
      <c r="O100" s="226">
        <v>1</v>
      </c>
      <c r="P100" s="323">
        <f>((E100+F100)/2)*0.5+(G100*0.1)+(H100*0.3)+I100+J100+K100+L100+M100+N100-O100</f>
        <v>116.8</v>
      </c>
      <c r="Q100" s="91" t="s">
        <v>84</v>
      </c>
      <c r="R100" s="96"/>
      <c r="S100" s="20"/>
      <c r="U100" s="5"/>
      <c r="V100" s="6"/>
      <c r="W100" s="6"/>
      <c r="AA100" s="6"/>
      <c r="AB100" s="6"/>
      <c r="AC100" s="6"/>
    </row>
    <row r="101" spans="1:29" ht="12.75">
      <c r="A101" s="484">
        <v>78</v>
      </c>
      <c r="B101" s="205" t="s">
        <v>528</v>
      </c>
      <c r="C101" s="130" t="s">
        <v>512</v>
      </c>
      <c r="D101" s="299">
        <v>2014</v>
      </c>
      <c r="E101" s="131">
        <v>25.1</v>
      </c>
      <c r="F101" s="131">
        <v>22.5</v>
      </c>
      <c r="G101" s="154">
        <v>359</v>
      </c>
      <c r="H101" s="154">
        <v>173</v>
      </c>
      <c r="I101" s="131">
        <v>12.1</v>
      </c>
      <c r="J101" s="131">
        <v>3</v>
      </c>
      <c r="K101" s="131">
        <v>2</v>
      </c>
      <c r="L101" s="131">
        <v>2</v>
      </c>
      <c r="M101" s="131">
        <v>1.5</v>
      </c>
      <c r="N101" s="131">
        <v>4</v>
      </c>
      <c r="O101" s="131"/>
      <c r="P101" s="132">
        <v>116.2</v>
      </c>
      <c r="Q101" s="366" t="s">
        <v>84</v>
      </c>
      <c r="R101" s="333"/>
      <c r="S101" s="20"/>
      <c r="U101" s="5"/>
      <c r="V101" s="6"/>
      <c r="W101" s="6"/>
      <c r="AA101" s="6"/>
      <c r="AB101" s="6"/>
      <c r="AC101" s="6"/>
    </row>
    <row r="102" spans="1:29" ht="12.75">
      <c r="A102" s="484">
        <v>79</v>
      </c>
      <c r="B102" s="205" t="s">
        <v>556</v>
      </c>
      <c r="C102" s="130" t="s">
        <v>512</v>
      </c>
      <c r="D102" s="299">
        <v>2014</v>
      </c>
      <c r="E102" s="131">
        <v>29.1</v>
      </c>
      <c r="F102" s="131">
        <v>29.1</v>
      </c>
      <c r="G102" s="154">
        <v>399</v>
      </c>
      <c r="H102" s="154">
        <v>173</v>
      </c>
      <c r="I102" s="131">
        <v>5.6</v>
      </c>
      <c r="J102" s="131">
        <v>3</v>
      </c>
      <c r="K102" s="131">
        <v>0.5</v>
      </c>
      <c r="L102" s="131">
        <v>2</v>
      </c>
      <c r="M102" s="131">
        <v>1</v>
      </c>
      <c r="N102" s="131">
        <v>3</v>
      </c>
      <c r="O102" s="131"/>
      <c r="P102" s="132">
        <v>115.85</v>
      </c>
      <c r="Q102" s="366" t="s">
        <v>84</v>
      </c>
      <c r="R102" s="96"/>
      <c r="S102" s="20"/>
      <c r="U102" s="5"/>
      <c r="V102" s="6"/>
      <c r="W102" s="6"/>
      <c r="AA102" s="6"/>
      <c r="AB102" s="6"/>
      <c r="AC102" s="6"/>
    </row>
    <row r="103" spans="1:29" ht="12.75">
      <c r="A103" s="484">
        <v>80</v>
      </c>
      <c r="B103" s="205" t="s">
        <v>518</v>
      </c>
      <c r="C103" s="130" t="s">
        <v>512</v>
      </c>
      <c r="D103" s="299">
        <v>2009</v>
      </c>
      <c r="E103" s="131">
        <v>22.8</v>
      </c>
      <c r="F103" s="131">
        <v>23.1</v>
      </c>
      <c r="G103" s="154">
        <v>430</v>
      </c>
      <c r="H103" s="154">
        <v>151</v>
      </c>
      <c r="I103" s="131">
        <v>12.1</v>
      </c>
      <c r="J103" s="131">
        <v>3</v>
      </c>
      <c r="K103" s="131">
        <v>2.5</v>
      </c>
      <c r="L103" s="131">
        <v>2.5</v>
      </c>
      <c r="M103" s="131">
        <v>2</v>
      </c>
      <c r="N103" s="131">
        <v>2</v>
      </c>
      <c r="O103" s="131"/>
      <c r="P103" s="132">
        <v>115.78</v>
      </c>
      <c r="Q103" s="366" t="s">
        <v>84</v>
      </c>
      <c r="R103" s="333"/>
      <c r="S103" s="20"/>
      <c r="U103" s="5"/>
      <c r="V103" s="6"/>
      <c r="W103" s="6"/>
      <c r="AA103" s="6"/>
      <c r="AB103" s="6"/>
      <c r="AC103" s="6"/>
    </row>
    <row r="104" spans="1:29" ht="12.75">
      <c r="A104" s="484">
        <v>81</v>
      </c>
      <c r="B104" s="205" t="s">
        <v>603</v>
      </c>
      <c r="C104" s="130" t="s">
        <v>507</v>
      </c>
      <c r="D104" s="299">
        <v>2014</v>
      </c>
      <c r="E104" s="131">
        <v>27.7</v>
      </c>
      <c r="F104" s="131">
        <v>28.4</v>
      </c>
      <c r="G104" s="154">
        <v>380</v>
      </c>
      <c r="H104" s="154">
        <v>167</v>
      </c>
      <c r="I104" s="131">
        <v>12.7</v>
      </c>
      <c r="J104" s="131">
        <v>0.5</v>
      </c>
      <c r="K104" s="131">
        <v>2</v>
      </c>
      <c r="L104" s="131">
        <v>2</v>
      </c>
      <c r="M104" s="131">
        <v>2</v>
      </c>
      <c r="N104" s="131">
        <v>3</v>
      </c>
      <c r="O104" s="131"/>
      <c r="P104" s="132">
        <v>115.63</v>
      </c>
      <c r="Q104" s="366" t="s">
        <v>84</v>
      </c>
      <c r="R104" s="96"/>
      <c r="S104" s="20"/>
      <c r="U104" s="5"/>
      <c r="V104" s="6"/>
      <c r="W104" s="6"/>
      <c r="AA104" s="6"/>
      <c r="AB104" s="6"/>
      <c r="AC104" s="6"/>
    </row>
    <row r="105" spans="1:29" ht="12.75">
      <c r="A105" s="484">
        <v>82</v>
      </c>
      <c r="B105" s="205" t="s">
        <v>736</v>
      </c>
      <c r="C105" s="130" t="s">
        <v>508</v>
      </c>
      <c r="D105" s="299">
        <v>2010</v>
      </c>
      <c r="E105" s="131">
        <v>24.8</v>
      </c>
      <c r="F105" s="131">
        <v>25.6</v>
      </c>
      <c r="G105" s="154">
        <v>398</v>
      </c>
      <c r="H105" s="154">
        <v>157</v>
      </c>
      <c r="I105" s="131">
        <v>11.8</v>
      </c>
      <c r="J105" s="131">
        <v>2.5</v>
      </c>
      <c r="K105" s="131">
        <v>2.5</v>
      </c>
      <c r="L105" s="131">
        <v>2</v>
      </c>
      <c r="M105" s="131">
        <v>2</v>
      </c>
      <c r="N105" s="131">
        <v>3</v>
      </c>
      <c r="O105" s="131"/>
      <c r="P105" s="132">
        <v>115.5</v>
      </c>
      <c r="Q105" s="132" t="s">
        <v>84</v>
      </c>
      <c r="R105" s="96"/>
      <c r="S105" s="20"/>
      <c r="U105" s="5"/>
      <c r="V105" s="6"/>
      <c r="W105" s="6"/>
      <c r="AA105" s="6"/>
      <c r="AB105" s="6"/>
      <c r="AC105" s="6"/>
    </row>
    <row r="106" spans="1:29" ht="12.75">
      <c r="A106" s="484">
        <v>83</v>
      </c>
      <c r="B106" s="205" t="s">
        <v>737</v>
      </c>
      <c r="C106" s="130" t="s">
        <v>508</v>
      </c>
      <c r="D106" s="299">
        <v>2014</v>
      </c>
      <c r="E106" s="131">
        <v>22.1</v>
      </c>
      <c r="F106" s="131">
        <v>24</v>
      </c>
      <c r="G106" s="154">
        <v>389</v>
      </c>
      <c r="H106" s="154">
        <v>165</v>
      </c>
      <c r="I106" s="131">
        <v>16.5</v>
      </c>
      <c r="J106" s="131">
        <v>2</v>
      </c>
      <c r="K106" s="131">
        <v>2</v>
      </c>
      <c r="L106" s="131">
        <v>3</v>
      </c>
      <c r="M106" s="131">
        <v>2</v>
      </c>
      <c r="N106" s="131">
        <v>2.5</v>
      </c>
      <c r="O106" s="131"/>
      <c r="P106" s="132">
        <v>115.43</v>
      </c>
      <c r="Q106" s="132" t="s">
        <v>84</v>
      </c>
      <c r="R106" s="96"/>
      <c r="S106" s="20"/>
      <c r="U106" s="5"/>
      <c r="V106" s="6"/>
      <c r="W106" s="6"/>
      <c r="AA106" s="6"/>
      <c r="AB106" s="6"/>
      <c r="AC106" s="6"/>
    </row>
    <row r="107" spans="1:29" ht="12.75">
      <c r="A107" s="484">
        <v>84</v>
      </c>
      <c r="B107" s="205" t="s">
        <v>604</v>
      </c>
      <c r="C107" s="130" t="s">
        <v>618</v>
      </c>
      <c r="D107" s="365">
        <v>2014</v>
      </c>
      <c r="E107" s="131">
        <v>23.8</v>
      </c>
      <c r="F107" s="131">
        <v>25</v>
      </c>
      <c r="G107" s="154">
        <v>401</v>
      </c>
      <c r="H107" s="154">
        <v>159</v>
      </c>
      <c r="I107" s="131">
        <v>11.9</v>
      </c>
      <c r="J107" s="131">
        <v>3.5</v>
      </c>
      <c r="K107" s="131">
        <v>3</v>
      </c>
      <c r="L107" s="131">
        <v>2</v>
      </c>
      <c r="M107" s="131">
        <v>2</v>
      </c>
      <c r="N107" s="131">
        <v>1.5</v>
      </c>
      <c r="O107" s="131">
        <v>1</v>
      </c>
      <c r="P107" s="132">
        <v>115</v>
      </c>
      <c r="Q107" s="366" t="s">
        <v>84</v>
      </c>
      <c r="R107" s="96"/>
      <c r="S107" s="20"/>
      <c r="U107" s="5"/>
      <c r="V107" s="6"/>
      <c r="W107" s="6"/>
      <c r="AA107" s="6"/>
      <c r="AB107" s="6"/>
      <c r="AC107" s="6"/>
    </row>
    <row r="108" spans="1:29" ht="12.75">
      <c r="A108" s="484">
        <v>85</v>
      </c>
      <c r="B108" s="205" t="s">
        <v>738</v>
      </c>
      <c r="C108" s="130" t="s">
        <v>508</v>
      </c>
      <c r="D108" s="299">
        <v>2014</v>
      </c>
      <c r="E108" s="131">
        <v>24.4</v>
      </c>
      <c r="F108" s="131">
        <v>25.2</v>
      </c>
      <c r="G108" s="154">
        <v>365</v>
      </c>
      <c r="H108" s="154">
        <v>165</v>
      </c>
      <c r="I108" s="131">
        <v>10.6</v>
      </c>
      <c r="J108" s="131">
        <v>3</v>
      </c>
      <c r="K108" s="131">
        <v>3</v>
      </c>
      <c r="L108" s="131">
        <v>2.5</v>
      </c>
      <c r="M108" s="131">
        <v>2</v>
      </c>
      <c r="N108" s="131">
        <v>3</v>
      </c>
      <c r="O108" s="131"/>
      <c r="P108" s="132">
        <v>114.9</v>
      </c>
      <c r="Q108" s="132" t="s">
        <v>85</v>
      </c>
      <c r="R108" s="159"/>
      <c r="S108" s="19"/>
      <c r="U108" s="5"/>
      <c r="V108" s="6"/>
      <c r="W108" s="6"/>
      <c r="AA108" s="6"/>
      <c r="AB108" s="6"/>
      <c r="AC108" s="6"/>
    </row>
    <row r="109" spans="1:29" ht="12.75">
      <c r="A109" s="484">
        <v>86</v>
      </c>
      <c r="B109" s="205" t="s">
        <v>739</v>
      </c>
      <c r="C109" s="130" t="s">
        <v>409</v>
      </c>
      <c r="D109" s="299">
        <v>1997</v>
      </c>
      <c r="E109" s="131">
        <v>25.5</v>
      </c>
      <c r="F109" s="131">
        <v>25</v>
      </c>
      <c r="G109" s="154">
        <v>404</v>
      </c>
      <c r="H109" s="154">
        <v>171</v>
      </c>
      <c r="I109" s="131">
        <v>8.6</v>
      </c>
      <c r="J109" s="131">
        <v>3</v>
      </c>
      <c r="K109" s="131">
        <v>2</v>
      </c>
      <c r="L109" s="131">
        <v>2.5</v>
      </c>
      <c r="M109" s="131">
        <v>0</v>
      </c>
      <c r="N109" s="131">
        <v>2</v>
      </c>
      <c r="O109" s="131"/>
      <c r="P109" s="132">
        <v>114.83</v>
      </c>
      <c r="Q109" s="132" t="s">
        <v>85</v>
      </c>
      <c r="R109" s="96"/>
      <c r="S109" s="19"/>
      <c r="U109" s="5"/>
      <c r="V109" s="6"/>
      <c r="W109" s="6"/>
      <c r="AA109" s="6"/>
      <c r="AB109" s="6"/>
      <c r="AC109" s="6"/>
    </row>
    <row r="110" spans="1:29" ht="12.75">
      <c r="A110" s="484">
        <v>87</v>
      </c>
      <c r="B110" s="205" t="s">
        <v>740</v>
      </c>
      <c r="C110" s="130" t="s">
        <v>508</v>
      </c>
      <c r="D110" s="299">
        <v>2014</v>
      </c>
      <c r="E110" s="131">
        <v>23.1</v>
      </c>
      <c r="F110" s="131">
        <v>24.7</v>
      </c>
      <c r="G110" s="154">
        <v>406</v>
      </c>
      <c r="H110" s="154">
        <v>155</v>
      </c>
      <c r="I110" s="131">
        <v>16.2</v>
      </c>
      <c r="J110" s="131">
        <v>2.5</v>
      </c>
      <c r="K110" s="131">
        <v>2</v>
      </c>
      <c r="L110" s="131">
        <v>3</v>
      </c>
      <c r="M110" s="131">
        <v>2</v>
      </c>
      <c r="N110" s="131">
        <v>2</v>
      </c>
      <c r="O110" s="131"/>
      <c r="P110" s="132">
        <v>114.55</v>
      </c>
      <c r="Q110" s="132" t="s">
        <v>85</v>
      </c>
      <c r="R110" s="96"/>
      <c r="S110" s="19"/>
      <c r="U110" s="5"/>
      <c r="V110" s="6"/>
      <c r="W110" s="6"/>
      <c r="AA110" s="6"/>
      <c r="AB110" s="6"/>
      <c r="AC110" s="6"/>
    </row>
    <row r="111" spans="1:29" ht="13.5" customHeight="1">
      <c r="A111" s="484">
        <v>88</v>
      </c>
      <c r="B111" s="205" t="s">
        <v>741</v>
      </c>
      <c r="C111" s="130" t="s">
        <v>508</v>
      </c>
      <c r="D111" s="299">
        <v>2013</v>
      </c>
      <c r="E111" s="131">
        <v>23</v>
      </c>
      <c r="F111" s="131">
        <v>21.3</v>
      </c>
      <c r="G111" s="154">
        <v>414</v>
      </c>
      <c r="H111" s="154">
        <v>165</v>
      </c>
      <c r="I111" s="131">
        <v>16.9</v>
      </c>
      <c r="J111" s="131">
        <v>3</v>
      </c>
      <c r="K111" s="131">
        <v>3</v>
      </c>
      <c r="L111" s="131">
        <v>2.5</v>
      </c>
      <c r="M111" s="131">
        <v>2</v>
      </c>
      <c r="N111" s="131">
        <v>2</v>
      </c>
      <c r="O111" s="131"/>
      <c r="P111" s="132">
        <v>114.48</v>
      </c>
      <c r="Q111" s="132" t="s">
        <v>85</v>
      </c>
      <c r="R111" s="159"/>
      <c r="S111" s="19"/>
      <c r="U111" s="5"/>
      <c r="V111" s="6"/>
      <c r="W111" s="6"/>
      <c r="AA111" s="6"/>
      <c r="AB111" s="6"/>
      <c r="AC111" s="6"/>
    </row>
    <row r="112" spans="1:29" ht="12.75">
      <c r="A112" s="484">
        <v>89</v>
      </c>
      <c r="B112" s="205" t="s">
        <v>605</v>
      </c>
      <c r="C112" s="130" t="s">
        <v>619</v>
      </c>
      <c r="D112" s="299">
        <v>2013</v>
      </c>
      <c r="E112" s="131">
        <v>27.5</v>
      </c>
      <c r="F112" s="131">
        <v>28.1</v>
      </c>
      <c r="G112" s="154">
        <v>387</v>
      </c>
      <c r="H112" s="154">
        <v>162</v>
      </c>
      <c r="I112" s="131">
        <v>11.7</v>
      </c>
      <c r="J112" s="131">
        <v>3</v>
      </c>
      <c r="K112" s="131">
        <v>2</v>
      </c>
      <c r="L112" s="131">
        <v>2.5</v>
      </c>
      <c r="M112" s="131">
        <v>2</v>
      </c>
      <c r="N112" s="131">
        <v>2</v>
      </c>
      <c r="O112" s="131">
        <v>1.5</v>
      </c>
      <c r="P112" s="132">
        <v>114.2</v>
      </c>
      <c r="Q112" s="407" t="s">
        <v>85</v>
      </c>
      <c r="R112" s="96"/>
      <c r="S112" s="19"/>
      <c r="U112" s="5"/>
      <c r="V112" s="6"/>
      <c r="W112" s="6"/>
      <c r="AA112" s="6"/>
      <c r="AB112" s="6"/>
      <c r="AC112" s="6"/>
    </row>
    <row r="113" spans="1:29" ht="12.75">
      <c r="A113" s="484">
        <v>90</v>
      </c>
      <c r="B113" s="205" t="s">
        <v>606</v>
      </c>
      <c r="C113" s="130" t="s">
        <v>507</v>
      </c>
      <c r="D113" s="299">
        <v>1996</v>
      </c>
      <c r="E113" s="131">
        <v>25.3</v>
      </c>
      <c r="F113" s="131">
        <v>25.3</v>
      </c>
      <c r="G113" s="154">
        <v>368</v>
      </c>
      <c r="H113" s="154">
        <v>177</v>
      </c>
      <c r="I113" s="131">
        <v>14.6</v>
      </c>
      <c r="J113" s="131">
        <v>0</v>
      </c>
      <c r="K113" s="131">
        <v>1.5</v>
      </c>
      <c r="L113" s="131">
        <v>1.5</v>
      </c>
      <c r="M113" s="131">
        <v>1.5</v>
      </c>
      <c r="N113" s="131">
        <v>3</v>
      </c>
      <c r="O113" s="131"/>
      <c r="P113" s="132">
        <v>114.05</v>
      </c>
      <c r="Q113" s="407" t="s">
        <v>85</v>
      </c>
      <c r="R113" s="96"/>
      <c r="S113" s="19"/>
      <c r="U113" s="5"/>
      <c r="V113" s="6"/>
      <c r="W113" s="6"/>
      <c r="AA113" s="6"/>
      <c r="AB113" s="6"/>
      <c r="AC113" s="6"/>
    </row>
    <row r="114" spans="1:29" ht="12.75">
      <c r="A114" s="484">
        <v>91</v>
      </c>
      <c r="B114" s="205" t="s">
        <v>742</v>
      </c>
      <c r="C114" s="130" t="s">
        <v>508</v>
      </c>
      <c r="D114" s="299">
        <v>2014</v>
      </c>
      <c r="E114" s="131">
        <v>24.9</v>
      </c>
      <c r="F114" s="131">
        <v>25.3</v>
      </c>
      <c r="G114" s="154">
        <v>362</v>
      </c>
      <c r="H114" s="154">
        <v>163</v>
      </c>
      <c r="I114" s="131">
        <v>14.7</v>
      </c>
      <c r="J114" s="131">
        <v>2.5</v>
      </c>
      <c r="K114" s="131">
        <v>2</v>
      </c>
      <c r="L114" s="131">
        <v>2.5</v>
      </c>
      <c r="M114" s="131">
        <v>2</v>
      </c>
      <c r="N114" s="131">
        <v>3</v>
      </c>
      <c r="O114" s="131"/>
      <c r="P114" s="132">
        <v>113.65</v>
      </c>
      <c r="Q114" s="132" t="s">
        <v>85</v>
      </c>
      <c r="R114" s="96"/>
      <c r="S114" s="19"/>
      <c r="U114" s="5"/>
      <c r="V114" s="6"/>
      <c r="W114" s="6"/>
      <c r="AA114" s="6"/>
      <c r="AB114" s="6"/>
      <c r="AC114" s="6"/>
    </row>
    <row r="115" spans="1:29" ht="12.75">
      <c r="A115" s="484">
        <v>92</v>
      </c>
      <c r="B115" s="205" t="s">
        <v>414</v>
      </c>
      <c r="C115" s="130" t="s">
        <v>394</v>
      </c>
      <c r="D115" s="365">
        <v>2014</v>
      </c>
      <c r="E115" s="131">
        <v>23.8</v>
      </c>
      <c r="F115" s="131">
        <v>22</v>
      </c>
      <c r="G115" s="154">
        <v>412</v>
      </c>
      <c r="H115" s="154">
        <v>159</v>
      </c>
      <c r="I115" s="131">
        <v>10</v>
      </c>
      <c r="J115" s="131">
        <v>3.5</v>
      </c>
      <c r="K115" s="131">
        <v>1.5</v>
      </c>
      <c r="L115" s="131">
        <v>3</v>
      </c>
      <c r="M115" s="131">
        <v>1.5</v>
      </c>
      <c r="N115" s="131">
        <v>1</v>
      </c>
      <c r="O115" s="131">
        <v>0.5</v>
      </c>
      <c r="P115" s="132">
        <v>113.35</v>
      </c>
      <c r="Q115" s="132" t="s">
        <v>85</v>
      </c>
      <c r="R115" s="96"/>
      <c r="S115" s="19"/>
      <c r="U115" s="5"/>
      <c r="V115" s="6"/>
      <c r="W115" s="6"/>
      <c r="AA115" s="6"/>
      <c r="AB115" s="6"/>
      <c r="AC115" s="6"/>
    </row>
    <row r="116" spans="1:29" ht="12.75">
      <c r="A116" s="484">
        <v>93</v>
      </c>
      <c r="B116" s="205" t="s">
        <v>580</v>
      </c>
      <c r="C116" s="130" t="s">
        <v>515</v>
      </c>
      <c r="D116" s="365">
        <v>2008</v>
      </c>
      <c r="E116" s="131">
        <v>25</v>
      </c>
      <c r="F116" s="131">
        <v>25.3</v>
      </c>
      <c r="G116" s="154">
        <v>403</v>
      </c>
      <c r="H116" s="154">
        <v>161</v>
      </c>
      <c r="I116" s="131">
        <v>11.6</v>
      </c>
      <c r="J116" s="131">
        <v>0</v>
      </c>
      <c r="K116" s="131">
        <v>2</v>
      </c>
      <c r="L116" s="131">
        <v>2</v>
      </c>
      <c r="M116" s="131">
        <v>2</v>
      </c>
      <c r="N116" s="131">
        <v>2</v>
      </c>
      <c r="O116" s="131"/>
      <c r="P116" s="132">
        <v>113.18</v>
      </c>
      <c r="Q116" s="366" t="s">
        <v>85</v>
      </c>
      <c r="R116" s="96"/>
      <c r="S116" s="19"/>
      <c r="U116" s="5"/>
      <c r="V116" s="6"/>
      <c r="W116" s="6"/>
      <c r="AA116" s="6"/>
      <c r="AB116" s="6"/>
      <c r="AC116" s="6"/>
    </row>
    <row r="117" spans="1:29" ht="12.75">
      <c r="A117" s="484">
        <v>94</v>
      </c>
      <c r="B117" s="205" t="s">
        <v>743</v>
      </c>
      <c r="C117" s="130" t="s">
        <v>508</v>
      </c>
      <c r="D117" s="299">
        <v>2014</v>
      </c>
      <c r="E117" s="131">
        <v>20.7</v>
      </c>
      <c r="F117" s="131">
        <v>21.7</v>
      </c>
      <c r="G117" s="154">
        <v>372</v>
      </c>
      <c r="H117" s="154">
        <v>169</v>
      </c>
      <c r="I117" s="131">
        <v>10.3</v>
      </c>
      <c r="J117" s="131">
        <v>3</v>
      </c>
      <c r="K117" s="131">
        <v>3</v>
      </c>
      <c r="L117" s="131">
        <v>2.5</v>
      </c>
      <c r="M117" s="131">
        <v>2</v>
      </c>
      <c r="N117" s="131">
        <v>1.5</v>
      </c>
      <c r="O117" s="131">
        <v>1.5</v>
      </c>
      <c r="P117" s="132">
        <v>113</v>
      </c>
      <c r="Q117" s="132" t="s">
        <v>85</v>
      </c>
      <c r="R117" s="96"/>
      <c r="S117" s="19"/>
      <c r="U117" s="5"/>
      <c r="V117" s="6"/>
      <c r="W117" s="6"/>
      <c r="AA117" s="6"/>
      <c r="AB117" s="6"/>
      <c r="AC117" s="6"/>
    </row>
    <row r="118" spans="1:29" ht="12" customHeight="1">
      <c r="A118" s="484">
        <v>95</v>
      </c>
      <c r="B118" s="205" t="s">
        <v>744</v>
      </c>
      <c r="C118" s="130" t="s">
        <v>508</v>
      </c>
      <c r="D118" s="299">
        <v>2014</v>
      </c>
      <c r="E118" s="131">
        <v>28.4</v>
      </c>
      <c r="F118" s="131">
        <v>27.4</v>
      </c>
      <c r="G118" s="154">
        <v>330</v>
      </c>
      <c r="H118" s="154">
        <v>166</v>
      </c>
      <c r="I118" s="131">
        <v>12.7</v>
      </c>
      <c r="J118" s="131">
        <v>2</v>
      </c>
      <c r="K118" s="131">
        <v>2.5</v>
      </c>
      <c r="L118" s="131">
        <v>3.5</v>
      </c>
      <c r="M118" s="131">
        <v>2</v>
      </c>
      <c r="N118" s="131">
        <v>2.5</v>
      </c>
      <c r="O118" s="131">
        <v>0.5</v>
      </c>
      <c r="P118" s="132">
        <v>112.75</v>
      </c>
      <c r="Q118" s="132" t="s">
        <v>85</v>
      </c>
      <c r="R118" s="96"/>
      <c r="S118" s="19"/>
      <c r="U118" s="5"/>
      <c r="V118" s="6"/>
      <c r="W118" s="6"/>
      <c r="AA118" s="6"/>
      <c r="AB118" s="6"/>
      <c r="AC118" s="6"/>
    </row>
    <row r="119" spans="1:29" ht="12.75">
      <c r="A119" s="484">
        <v>96</v>
      </c>
      <c r="B119" s="205" t="s">
        <v>607</v>
      </c>
      <c r="C119" s="130" t="s">
        <v>618</v>
      </c>
      <c r="D119" s="365">
        <v>2014</v>
      </c>
      <c r="E119" s="131">
        <v>27</v>
      </c>
      <c r="F119" s="131">
        <v>26.8</v>
      </c>
      <c r="G119" s="154">
        <v>389</v>
      </c>
      <c r="H119" s="154">
        <v>161</v>
      </c>
      <c r="I119" s="131">
        <v>12</v>
      </c>
      <c r="J119" s="131">
        <v>2.5</v>
      </c>
      <c r="K119" s="131">
        <v>0.5</v>
      </c>
      <c r="L119" s="131">
        <v>2</v>
      </c>
      <c r="M119" s="131">
        <v>2</v>
      </c>
      <c r="N119" s="131">
        <v>2</v>
      </c>
      <c r="O119" s="131"/>
      <c r="P119" s="132">
        <v>112.65</v>
      </c>
      <c r="Q119" s="407" t="s">
        <v>85</v>
      </c>
      <c r="R119" s="96"/>
      <c r="S119" s="19"/>
      <c r="U119" s="5"/>
      <c r="V119" s="6"/>
      <c r="W119" s="6"/>
      <c r="AA119" s="6"/>
      <c r="AB119" s="6"/>
      <c r="AC119" s="6"/>
    </row>
    <row r="120" spans="1:29" ht="12.75">
      <c r="A120" s="484">
        <v>97</v>
      </c>
      <c r="B120" s="205" t="s">
        <v>608</v>
      </c>
      <c r="C120" s="130" t="s">
        <v>618</v>
      </c>
      <c r="D120" s="365">
        <v>2014</v>
      </c>
      <c r="E120" s="131">
        <v>25.9</v>
      </c>
      <c r="F120" s="131">
        <v>25</v>
      </c>
      <c r="G120" s="154">
        <v>426</v>
      </c>
      <c r="H120" s="154">
        <v>151</v>
      </c>
      <c r="I120" s="131">
        <v>13.3</v>
      </c>
      <c r="J120" s="131">
        <v>2</v>
      </c>
      <c r="K120" s="131">
        <v>1.5</v>
      </c>
      <c r="L120" s="131">
        <v>3</v>
      </c>
      <c r="M120" s="131">
        <v>1.5</v>
      </c>
      <c r="N120" s="131">
        <v>1.5</v>
      </c>
      <c r="O120" s="131">
        <v>1.5</v>
      </c>
      <c r="P120" s="132">
        <v>112.63</v>
      </c>
      <c r="Q120" s="407" t="s">
        <v>85</v>
      </c>
      <c r="R120" s="96"/>
      <c r="S120" s="19"/>
      <c r="U120" s="5"/>
      <c r="V120" s="6"/>
      <c r="W120" s="6"/>
      <c r="AA120" s="6"/>
      <c r="AB120" s="6"/>
      <c r="AC120" s="6"/>
    </row>
    <row r="121" spans="1:29" ht="12.75">
      <c r="A121" s="484">
        <v>98</v>
      </c>
      <c r="B121" s="205" t="s">
        <v>609</v>
      </c>
      <c r="C121" s="130" t="s">
        <v>618</v>
      </c>
      <c r="D121" s="365">
        <v>2014</v>
      </c>
      <c r="E121" s="131">
        <v>23.9</v>
      </c>
      <c r="F121" s="131">
        <v>26.3</v>
      </c>
      <c r="G121" s="154">
        <v>390</v>
      </c>
      <c r="H121" s="154">
        <v>156</v>
      </c>
      <c r="I121" s="131">
        <v>11.1</v>
      </c>
      <c r="J121" s="131">
        <v>2.5</v>
      </c>
      <c r="K121" s="131">
        <v>2.5</v>
      </c>
      <c r="L121" s="131">
        <v>2.5</v>
      </c>
      <c r="M121" s="131">
        <v>2</v>
      </c>
      <c r="N121" s="131">
        <v>2.5</v>
      </c>
      <c r="O121" s="131">
        <v>1</v>
      </c>
      <c r="P121" s="132">
        <v>112.35</v>
      </c>
      <c r="Q121" s="407" t="s">
        <v>85</v>
      </c>
      <c r="R121" s="96"/>
      <c r="S121" s="19"/>
      <c r="U121" s="5"/>
      <c r="V121" s="6"/>
      <c r="W121" s="6"/>
      <c r="AA121" s="6"/>
      <c r="AB121" s="6"/>
      <c r="AC121" s="6"/>
    </row>
    <row r="122" spans="1:29" ht="12.75">
      <c r="A122" s="484">
        <v>99</v>
      </c>
      <c r="B122" s="205" t="s">
        <v>745</v>
      </c>
      <c r="C122" s="130" t="s">
        <v>508</v>
      </c>
      <c r="D122" s="299">
        <v>2009</v>
      </c>
      <c r="E122" s="131">
        <v>23.5</v>
      </c>
      <c r="F122" s="131">
        <v>23.6</v>
      </c>
      <c r="G122" s="154">
        <v>406</v>
      </c>
      <c r="H122" s="154">
        <v>153</v>
      </c>
      <c r="I122" s="131">
        <v>16</v>
      </c>
      <c r="J122" s="131">
        <v>2.5</v>
      </c>
      <c r="K122" s="131">
        <v>1</v>
      </c>
      <c r="L122" s="131">
        <v>1.5</v>
      </c>
      <c r="M122" s="131">
        <v>2</v>
      </c>
      <c r="N122" s="131">
        <v>3</v>
      </c>
      <c r="O122" s="131"/>
      <c r="P122" s="132">
        <v>112.28</v>
      </c>
      <c r="Q122" s="132" t="s">
        <v>85</v>
      </c>
      <c r="R122" s="96"/>
      <c r="S122" s="19"/>
      <c r="U122" s="5"/>
      <c r="V122" s="6"/>
      <c r="W122" s="6"/>
      <c r="AA122" s="6"/>
      <c r="AB122" s="6"/>
      <c r="AC122" s="6"/>
    </row>
    <row r="123" spans="1:29" ht="12.75">
      <c r="A123" s="484">
        <v>100</v>
      </c>
      <c r="B123" s="205" t="s">
        <v>734</v>
      </c>
      <c r="C123" s="130" t="s">
        <v>508</v>
      </c>
      <c r="D123" s="299">
        <v>2013</v>
      </c>
      <c r="E123" s="131">
        <v>23.8</v>
      </c>
      <c r="F123" s="131">
        <v>23.2</v>
      </c>
      <c r="G123" s="154">
        <v>375</v>
      </c>
      <c r="H123" s="154">
        <v>153</v>
      </c>
      <c r="I123" s="131">
        <v>11.3</v>
      </c>
      <c r="J123" s="131">
        <v>2.5</v>
      </c>
      <c r="K123" s="131">
        <v>3.5</v>
      </c>
      <c r="L123" s="131">
        <v>3.5</v>
      </c>
      <c r="M123" s="131">
        <v>2</v>
      </c>
      <c r="N123" s="131">
        <v>2</v>
      </c>
      <c r="O123" s="131">
        <v>0.5</v>
      </c>
      <c r="P123" s="132">
        <v>112.15</v>
      </c>
      <c r="Q123" s="132" t="s">
        <v>85</v>
      </c>
      <c r="R123" s="96"/>
      <c r="S123" s="19"/>
      <c r="U123" s="5"/>
      <c r="V123" s="6"/>
      <c r="W123" s="6"/>
      <c r="AA123" s="6"/>
      <c r="AB123" s="6"/>
      <c r="AC123" s="6"/>
    </row>
    <row r="124" spans="1:29" ht="12.75">
      <c r="A124" s="484">
        <v>101</v>
      </c>
      <c r="B124" s="205" t="s">
        <v>745</v>
      </c>
      <c r="C124" s="130" t="s">
        <v>508</v>
      </c>
      <c r="D124" s="299">
        <v>2014</v>
      </c>
      <c r="E124" s="131">
        <v>22.8</v>
      </c>
      <c r="F124" s="131">
        <v>23.9</v>
      </c>
      <c r="G124" s="154">
        <v>403</v>
      </c>
      <c r="H124" s="154">
        <v>167</v>
      </c>
      <c r="I124" s="131">
        <v>24.6</v>
      </c>
      <c r="J124" s="131">
        <v>2.5</v>
      </c>
      <c r="K124" s="131">
        <v>2</v>
      </c>
      <c r="L124" s="131">
        <v>2</v>
      </c>
      <c r="M124" s="131">
        <v>1.5</v>
      </c>
      <c r="N124" s="131">
        <v>2.5</v>
      </c>
      <c r="O124" s="131">
        <v>0.5</v>
      </c>
      <c r="P124" s="132">
        <v>112.08</v>
      </c>
      <c r="Q124" s="132" t="s">
        <v>85</v>
      </c>
      <c r="R124" s="96"/>
      <c r="S124" s="19"/>
      <c r="U124" s="5"/>
      <c r="V124" s="6"/>
      <c r="W124" s="6"/>
      <c r="AA124" s="6"/>
      <c r="AB124" s="6"/>
      <c r="AC124" s="6"/>
    </row>
    <row r="125" spans="1:29" ht="12.75">
      <c r="A125" s="484">
        <v>102</v>
      </c>
      <c r="B125" s="205" t="s">
        <v>610</v>
      </c>
      <c r="C125" s="130" t="s">
        <v>507</v>
      </c>
      <c r="D125" s="299">
        <v>2014</v>
      </c>
      <c r="E125" s="131">
        <v>22.9</v>
      </c>
      <c r="F125" s="131">
        <v>21.7</v>
      </c>
      <c r="G125" s="154">
        <v>391</v>
      </c>
      <c r="H125" s="154">
        <v>161</v>
      </c>
      <c r="I125" s="131">
        <v>14.7</v>
      </c>
      <c r="J125" s="131">
        <v>2</v>
      </c>
      <c r="K125" s="131">
        <v>2</v>
      </c>
      <c r="L125" s="131">
        <v>2.5</v>
      </c>
      <c r="M125" s="131">
        <v>1.5</v>
      </c>
      <c r="N125" s="131">
        <v>2.5</v>
      </c>
      <c r="O125" s="131">
        <v>1</v>
      </c>
      <c r="P125" s="132">
        <v>112.05</v>
      </c>
      <c r="Q125" s="407" t="s">
        <v>85</v>
      </c>
      <c r="R125" s="96"/>
      <c r="S125" s="19"/>
      <c r="U125" s="5"/>
      <c r="V125" s="6"/>
      <c r="W125" s="6"/>
      <c r="AA125" s="6"/>
      <c r="AB125" s="6"/>
      <c r="AC125" s="6"/>
    </row>
    <row r="126" spans="1:29" ht="12.75">
      <c r="A126" s="484">
        <v>103</v>
      </c>
      <c r="B126" s="205" t="s">
        <v>448</v>
      </c>
      <c r="C126" s="130" t="s">
        <v>618</v>
      </c>
      <c r="D126" s="365">
        <v>2014</v>
      </c>
      <c r="E126" s="131">
        <v>25</v>
      </c>
      <c r="F126" s="131">
        <v>26.1</v>
      </c>
      <c r="G126" s="154">
        <v>384</v>
      </c>
      <c r="H126" s="154">
        <v>154</v>
      </c>
      <c r="I126" s="131">
        <v>13.7</v>
      </c>
      <c r="J126" s="131">
        <v>2.5</v>
      </c>
      <c r="K126" s="131">
        <v>2.5</v>
      </c>
      <c r="L126" s="131">
        <v>2</v>
      </c>
      <c r="M126" s="131">
        <v>1.5</v>
      </c>
      <c r="N126" s="131">
        <v>2</v>
      </c>
      <c r="O126" s="131"/>
      <c r="P126" s="132">
        <v>111.88</v>
      </c>
      <c r="Q126" s="407" t="s">
        <v>85</v>
      </c>
      <c r="R126" s="96"/>
      <c r="S126" s="19"/>
      <c r="U126" s="5"/>
      <c r="V126" s="6"/>
      <c r="W126" s="6"/>
      <c r="AA126" s="6"/>
      <c r="AB126" s="6"/>
      <c r="AC126" s="6"/>
    </row>
    <row r="127" spans="1:29" ht="12.75">
      <c r="A127" s="484">
        <v>104</v>
      </c>
      <c r="B127" s="205" t="s">
        <v>410</v>
      </c>
      <c r="C127" s="130" t="s">
        <v>409</v>
      </c>
      <c r="D127" s="365">
        <v>2011</v>
      </c>
      <c r="E127" s="131">
        <v>27.7</v>
      </c>
      <c r="F127" s="131">
        <v>27.1</v>
      </c>
      <c r="G127" s="154">
        <v>369</v>
      </c>
      <c r="H127" s="154">
        <v>153</v>
      </c>
      <c r="I127" s="131">
        <v>10</v>
      </c>
      <c r="J127" s="131">
        <v>3</v>
      </c>
      <c r="K127" s="131">
        <v>2.5</v>
      </c>
      <c r="L127" s="131">
        <v>2</v>
      </c>
      <c r="M127" s="131">
        <v>2</v>
      </c>
      <c r="N127" s="131">
        <v>3.5</v>
      </c>
      <c r="O127" s="131"/>
      <c r="P127" s="132">
        <v>111.5</v>
      </c>
      <c r="Q127" s="407" t="s">
        <v>85</v>
      </c>
      <c r="R127" s="321" t="s">
        <v>571</v>
      </c>
      <c r="S127" s="19"/>
      <c r="U127" s="5"/>
      <c r="V127" s="6"/>
      <c r="W127" s="6"/>
      <c r="AA127" s="6"/>
      <c r="AB127" s="6"/>
      <c r="AC127" s="6"/>
    </row>
    <row r="128" spans="1:29" ht="12.75">
      <c r="A128" s="484">
        <v>105</v>
      </c>
      <c r="B128" s="205" t="s">
        <v>326</v>
      </c>
      <c r="C128" s="130" t="s">
        <v>412</v>
      </c>
      <c r="D128" s="299">
        <v>2014</v>
      </c>
      <c r="E128" s="131">
        <v>21.2</v>
      </c>
      <c r="F128" s="131">
        <v>21.2</v>
      </c>
      <c r="G128" s="154">
        <v>384</v>
      </c>
      <c r="H128" s="154">
        <v>163</v>
      </c>
      <c r="I128" s="131">
        <v>10.6</v>
      </c>
      <c r="J128" s="131">
        <v>3.5</v>
      </c>
      <c r="K128" s="131">
        <v>2.5</v>
      </c>
      <c r="L128" s="131">
        <v>2.5</v>
      </c>
      <c r="M128" s="131">
        <v>1</v>
      </c>
      <c r="N128" s="131">
        <v>1</v>
      </c>
      <c r="O128" s="131">
        <v>1</v>
      </c>
      <c r="P128" s="132">
        <v>111.4</v>
      </c>
      <c r="Q128" s="132" t="s">
        <v>85</v>
      </c>
      <c r="R128" s="96"/>
      <c r="S128" s="19"/>
      <c r="U128" s="5"/>
      <c r="V128" s="6"/>
      <c r="W128" s="6"/>
      <c r="AA128" s="6"/>
      <c r="AB128" s="6"/>
      <c r="AC128" s="6"/>
    </row>
    <row r="129" spans="1:29" ht="12.75">
      <c r="A129" s="484">
        <v>106</v>
      </c>
      <c r="B129" s="205" t="s">
        <v>735</v>
      </c>
      <c r="C129" s="130" t="s">
        <v>508</v>
      </c>
      <c r="D129" s="299">
        <v>1988</v>
      </c>
      <c r="E129" s="131">
        <v>22.2</v>
      </c>
      <c r="F129" s="131">
        <v>23.1</v>
      </c>
      <c r="G129" s="154">
        <v>381</v>
      </c>
      <c r="H129" s="154">
        <v>154</v>
      </c>
      <c r="I129" s="131">
        <v>10.2</v>
      </c>
      <c r="J129" s="131">
        <v>2</v>
      </c>
      <c r="K129" s="131">
        <v>2</v>
      </c>
      <c r="L129" s="131">
        <v>3</v>
      </c>
      <c r="M129" s="131">
        <v>2</v>
      </c>
      <c r="N129" s="131">
        <v>2.5</v>
      </c>
      <c r="O129" s="131"/>
      <c r="P129" s="132">
        <v>111.13</v>
      </c>
      <c r="Q129" s="132" t="s">
        <v>85</v>
      </c>
      <c r="R129" s="96"/>
      <c r="S129" s="19"/>
      <c r="U129" s="5"/>
      <c r="V129" s="6"/>
      <c r="W129" s="6"/>
      <c r="AA129" s="6"/>
      <c r="AB129" s="6"/>
      <c r="AC129" s="6"/>
    </row>
    <row r="130" spans="1:29" ht="12.75">
      <c r="A130" s="484">
        <v>107</v>
      </c>
      <c r="B130" s="205" t="s">
        <v>735</v>
      </c>
      <c r="C130" s="130" t="s">
        <v>508</v>
      </c>
      <c r="D130" s="299">
        <v>1992</v>
      </c>
      <c r="E130" s="131">
        <v>24.2</v>
      </c>
      <c r="F130" s="131">
        <v>23.6</v>
      </c>
      <c r="G130" s="154">
        <v>383</v>
      </c>
      <c r="H130" s="154">
        <v>149</v>
      </c>
      <c r="I130" s="131">
        <v>14.3</v>
      </c>
      <c r="J130" s="131">
        <v>2</v>
      </c>
      <c r="K130" s="131">
        <v>2.5</v>
      </c>
      <c r="L130" s="131">
        <v>2</v>
      </c>
      <c r="M130" s="131">
        <v>2</v>
      </c>
      <c r="N130" s="131">
        <v>3.5</v>
      </c>
      <c r="O130" s="131">
        <v>0.5</v>
      </c>
      <c r="P130" s="132">
        <v>110.45</v>
      </c>
      <c r="Q130" s="132" t="s">
        <v>85</v>
      </c>
      <c r="R130" s="96"/>
      <c r="S130" s="19"/>
      <c r="U130" s="5"/>
      <c r="V130" s="6"/>
      <c r="W130" s="6"/>
      <c r="AA130" s="6"/>
      <c r="AB130" s="6"/>
      <c r="AC130" s="6"/>
    </row>
    <row r="131" spans="1:29" ht="12.75">
      <c r="A131" s="484">
        <v>108</v>
      </c>
      <c r="B131" s="205" t="s">
        <v>879</v>
      </c>
      <c r="C131" s="130" t="s">
        <v>456</v>
      </c>
      <c r="D131" s="299">
        <v>2014</v>
      </c>
      <c r="E131" s="131">
        <v>23.1</v>
      </c>
      <c r="F131" s="131">
        <v>23.9</v>
      </c>
      <c r="G131" s="154">
        <v>377</v>
      </c>
      <c r="H131" s="154">
        <v>144</v>
      </c>
      <c r="I131" s="131">
        <v>16.1</v>
      </c>
      <c r="J131" s="131">
        <v>3</v>
      </c>
      <c r="K131" s="131">
        <v>2.5</v>
      </c>
      <c r="L131" s="131">
        <v>1.5</v>
      </c>
      <c r="M131" s="131">
        <v>2</v>
      </c>
      <c r="N131" s="131">
        <v>4.5</v>
      </c>
      <c r="O131" s="131"/>
      <c r="P131" s="132">
        <v>110.15</v>
      </c>
      <c r="Q131" s="407" t="s">
        <v>85</v>
      </c>
      <c r="R131" s="96"/>
      <c r="S131" s="19"/>
      <c r="U131" s="5"/>
      <c r="V131" s="6"/>
      <c r="W131" s="6"/>
      <c r="AA131" s="6"/>
      <c r="AB131" s="6"/>
      <c r="AC131" s="6"/>
    </row>
    <row r="132" spans="1:29" ht="13.5" customHeight="1">
      <c r="A132" s="484">
        <v>109</v>
      </c>
      <c r="B132" s="205" t="s">
        <v>746</v>
      </c>
      <c r="C132" s="130" t="s">
        <v>508</v>
      </c>
      <c r="D132" s="299">
        <v>2013</v>
      </c>
      <c r="E132" s="131">
        <v>22.4</v>
      </c>
      <c r="F132" s="131">
        <v>23.8</v>
      </c>
      <c r="G132" s="154">
        <v>364</v>
      </c>
      <c r="H132" s="154">
        <v>147</v>
      </c>
      <c r="I132" s="131">
        <v>14.6</v>
      </c>
      <c r="J132" s="131">
        <v>3.5</v>
      </c>
      <c r="K132" s="131">
        <v>2.5</v>
      </c>
      <c r="L132" s="131">
        <v>2.5</v>
      </c>
      <c r="M132" s="131">
        <v>2</v>
      </c>
      <c r="N132" s="131">
        <v>3.5</v>
      </c>
      <c r="O132" s="131"/>
      <c r="P132" s="132">
        <v>110.05</v>
      </c>
      <c r="Q132" s="132" t="s">
        <v>85</v>
      </c>
      <c r="R132" s="96"/>
      <c r="S132" s="19"/>
      <c r="U132" s="5"/>
      <c r="V132" s="6"/>
      <c r="W132" s="6"/>
      <c r="AA132" s="6"/>
      <c r="AB132" s="6"/>
      <c r="AC132" s="6"/>
    </row>
    <row r="133" spans="1:29" ht="12.75">
      <c r="A133" s="484">
        <v>110</v>
      </c>
      <c r="B133" s="321" t="s">
        <v>465</v>
      </c>
      <c r="C133" s="96" t="s">
        <v>409</v>
      </c>
      <c r="D133" s="159">
        <v>2014</v>
      </c>
      <c r="E133" s="226">
        <v>25.5</v>
      </c>
      <c r="F133" s="226">
        <v>25</v>
      </c>
      <c r="G133" s="331">
        <f>468-90</f>
        <v>378</v>
      </c>
      <c r="H133" s="331">
        <v>157</v>
      </c>
      <c r="I133" s="226">
        <v>0</v>
      </c>
      <c r="J133" s="226">
        <v>2.5</v>
      </c>
      <c r="K133" s="226">
        <v>2.5</v>
      </c>
      <c r="L133" s="226">
        <v>3</v>
      </c>
      <c r="M133" s="226">
        <v>1.5</v>
      </c>
      <c r="N133" s="226">
        <v>3</v>
      </c>
      <c r="O133" s="226"/>
      <c r="P133" s="323">
        <f>((E133+F133)/2)*0.5+(G133*0.1)+(H133*0.3)+I133+J133+K133+L133+M133+N133-O133</f>
        <v>110.025</v>
      </c>
      <c r="Q133" s="91" t="s">
        <v>85</v>
      </c>
      <c r="R133" s="333"/>
      <c r="S133" s="19"/>
      <c r="U133" s="5"/>
      <c r="V133" s="6"/>
      <c r="W133" s="6"/>
      <c r="AA133" s="6"/>
      <c r="AB133" s="6"/>
      <c r="AC133" s="6"/>
    </row>
    <row r="134" spans="1:29" ht="12.75">
      <c r="A134" s="484">
        <v>111</v>
      </c>
      <c r="B134" s="205" t="s">
        <v>611</v>
      </c>
      <c r="C134" s="130" t="s">
        <v>619</v>
      </c>
      <c r="D134" s="299">
        <v>2014</v>
      </c>
      <c r="E134" s="131">
        <v>25.2</v>
      </c>
      <c r="F134" s="131">
        <v>26</v>
      </c>
      <c r="G134" s="154">
        <v>358</v>
      </c>
      <c r="H134" s="154">
        <v>153</v>
      </c>
      <c r="I134" s="131">
        <v>10.9</v>
      </c>
      <c r="J134" s="131">
        <v>3.5</v>
      </c>
      <c r="K134" s="131">
        <v>1.5</v>
      </c>
      <c r="L134" s="131">
        <v>3.5</v>
      </c>
      <c r="M134" s="131">
        <v>2</v>
      </c>
      <c r="N134" s="131">
        <v>2</v>
      </c>
      <c r="O134" s="131"/>
      <c r="P134" s="132">
        <v>110</v>
      </c>
      <c r="Q134" s="407" t="s">
        <v>85</v>
      </c>
      <c r="R134" s="159"/>
      <c r="S134" s="19"/>
      <c r="U134" s="5"/>
      <c r="V134" s="6"/>
      <c r="W134" s="6"/>
      <c r="AA134" s="6"/>
      <c r="AB134" s="6"/>
      <c r="AC134" s="6"/>
    </row>
    <row r="135" spans="1:29" ht="13.5" customHeight="1">
      <c r="A135" s="484">
        <v>112</v>
      </c>
      <c r="B135" s="205" t="s">
        <v>747</v>
      </c>
      <c r="C135" s="130" t="s">
        <v>508</v>
      </c>
      <c r="D135" s="299">
        <v>2014</v>
      </c>
      <c r="E135" s="131">
        <v>23.4</v>
      </c>
      <c r="F135" s="131">
        <v>22.9</v>
      </c>
      <c r="G135" s="154">
        <v>343</v>
      </c>
      <c r="H135" s="154">
        <v>157</v>
      </c>
      <c r="I135" s="131">
        <v>11.8</v>
      </c>
      <c r="J135" s="131">
        <v>3.5</v>
      </c>
      <c r="K135" s="131">
        <v>2.5</v>
      </c>
      <c r="L135" s="131">
        <v>3.5</v>
      </c>
      <c r="M135" s="131">
        <v>2</v>
      </c>
      <c r="N135" s="131">
        <v>1.5</v>
      </c>
      <c r="O135" s="131"/>
      <c r="P135" s="132">
        <v>109.98</v>
      </c>
      <c r="Q135" s="132" t="s">
        <v>85</v>
      </c>
      <c r="R135" s="96"/>
      <c r="S135" s="19"/>
      <c r="U135" s="5"/>
      <c r="V135" s="6"/>
      <c r="W135" s="6"/>
      <c r="AA135" s="6"/>
      <c r="AB135" s="6"/>
      <c r="AC135" s="6"/>
    </row>
    <row r="136" spans="1:29" ht="12.75">
      <c r="A136" s="484">
        <v>113</v>
      </c>
      <c r="B136" s="205" t="s">
        <v>735</v>
      </c>
      <c r="C136" s="130" t="s">
        <v>508</v>
      </c>
      <c r="D136" s="299">
        <v>2007</v>
      </c>
      <c r="E136" s="131">
        <v>22.5</v>
      </c>
      <c r="F136" s="131">
        <v>20</v>
      </c>
      <c r="G136" s="154">
        <v>375</v>
      </c>
      <c r="H136" s="154">
        <v>147</v>
      </c>
      <c r="I136" s="131">
        <v>13</v>
      </c>
      <c r="J136" s="131">
        <v>2</v>
      </c>
      <c r="K136" s="131">
        <v>3.5</v>
      </c>
      <c r="L136" s="131">
        <v>3.5</v>
      </c>
      <c r="M136" s="131">
        <v>2</v>
      </c>
      <c r="N136" s="131">
        <v>2.5</v>
      </c>
      <c r="O136" s="131"/>
      <c r="P136" s="132">
        <v>109.73</v>
      </c>
      <c r="Q136" s="132" t="s">
        <v>85</v>
      </c>
      <c r="R136" s="96"/>
      <c r="S136" s="19"/>
      <c r="U136" s="5"/>
      <c r="V136" s="6"/>
      <c r="W136" s="6"/>
      <c r="AA136" s="6"/>
      <c r="AB136" s="6"/>
      <c r="AC136" s="6"/>
    </row>
    <row r="137" spans="1:29" ht="12.75">
      <c r="A137" s="484">
        <v>114</v>
      </c>
      <c r="B137" s="205" t="s">
        <v>612</v>
      </c>
      <c r="C137" s="130" t="s">
        <v>619</v>
      </c>
      <c r="D137" s="299">
        <v>2010</v>
      </c>
      <c r="E137" s="131">
        <v>23.1</v>
      </c>
      <c r="F137" s="131">
        <v>22.9</v>
      </c>
      <c r="G137" s="154">
        <v>350</v>
      </c>
      <c r="H137" s="154">
        <v>169</v>
      </c>
      <c r="I137" s="131">
        <v>13.5</v>
      </c>
      <c r="J137" s="131">
        <v>2</v>
      </c>
      <c r="K137" s="131">
        <v>1.5</v>
      </c>
      <c r="L137" s="131">
        <v>1.5</v>
      </c>
      <c r="M137" s="131">
        <v>2</v>
      </c>
      <c r="N137" s="131">
        <v>2.5</v>
      </c>
      <c r="O137" s="131">
        <v>1</v>
      </c>
      <c r="P137" s="132">
        <v>109.7</v>
      </c>
      <c r="Q137" s="407" t="s">
        <v>85</v>
      </c>
      <c r="R137" s="96"/>
      <c r="S137" s="19"/>
      <c r="U137" s="5"/>
      <c r="V137" s="6"/>
      <c r="W137" s="6"/>
      <c r="AA137" s="6"/>
      <c r="AB137" s="6"/>
      <c r="AC137" s="6"/>
    </row>
    <row r="138" spans="1:29" ht="12.75">
      <c r="A138" s="484">
        <v>115</v>
      </c>
      <c r="B138" s="205" t="s">
        <v>741</v>
      </c>
      <c r="C138" s="130" t="s">
        <v>508</v>
      </c>
      <c r="D138" s="299">
        <v>2014</v>
      </c>
      <c r="E138" s="131">
        <v>22.2</v>
      </c>
      <c r="F138" s="131">
        <v>22.7</v>
      </c>
      <c r="G138" s="154">
        <v>398</v>
      </c>
      <c r="H138" s="154">
        <v>142</v>
      </c>
      <c r="I138" s="131">
        <v>12.2</v>
      </c>
      <c r="J138" s="131">
        <v>3.5</v>
      </c>
      <c r="K138" s="131">
        <v>3</v>
      </c>
      <c r="L138" s="131">
        <v>2.5</v>
      </c>
      <c r="M138" s="131">
        <v>2</v>
      </c>
      <c r="N138" s="131">
        <v>2</v>
      </c>
      <c r="O138" s="131">
        <v>1</v>
      </c>
      <c r="P138" s="132">
        <v>109.63</v>
      </c>
      <c r="Q138" s="132" t="s">
        <v>85</v>
      </c>
      <c r="R138" s="96"/>
      <c r="S138" s="19"/>
      <c r="U138" s="5"/>
      <c r="V138" s="6"/>
      <c r="W138" s="6"/>
      <c r="AA138" s="6"/>
      <c r="AB138" s="6"/>
      <c r="AC138" s="6"/>
    </row>
    <row r="139" spans="1:29" ht="12.75">
      <c r="A139" s="484">
        <v>116</v>
      </c>
      <c r="B139" s="205" t="s">
        <v>323</v>
      </c>
      <c r="C139" s="130" t="s">
        <v>952</v>
      </c>
      <c r="D139" s="365">
        <v>2014</v>
      </c>
      <c r="E139" s="131">
        <v>21.5</v>
      </c>
      <c r="F139" s="131">
        <v>20.5</v>
      </c>
      <c r="G139" s="154">
        <v>430</v>
      </c>
      <c r="H139" s="154">
        <v>139</v>
      </c>
      <c r="I139" s="131">
        <v>13</v>
      </c>
      <c r="J139" s="131">
        <v>2</v>
      </c>
      <c r="K139" s="131">
        <v>2</v>
      </c>
      <c r="L139" s="131">
        <v>2.5</v>
      </c>
      <c r="M139" s="131">
        <v>1.5</v>
      </c>
      <c r="N139" s="131">
        <v>2</v>
      </c>
      <c r="O139" s="131"/>
      <c r="P139" s="132">
        <v>109.2</v>
      </c>
      <c r="Q139" s="132" t="s">
        <v>85</v>
      </c>
      <c r="R139" s="96"/>
      <c r="S139" s="19"/>
      <c r="U139" s="5"/>
      <c r="V139" s="6"/>
      <c r="W139" s="6"/>
      <c r="AA139" s="6"/>
      <c r="AB139" s="6"/>
      <c r="AC139" s="6"/>
    </row>
    <row r="140" spans="1:29" ht="12.75">
      <c r="A140" s="484">
        <v>117</v>
      </c>
      <c r="B140" s="205" t="s">
        <v>746</v>
      </c>
      <c r="C140" s="130" t="s">
        <v>508</v>
      </c>
      <c r="D140" s="299">
        <v>2014</v>
      </c>
      <c r="E140" s="131">
        <v>23.8</v>
      </c>
      <c r="F140" s="131">
        <v>24.6</v>
      </c>
      <c r="G140" s="154">
        <v>390</v>
      </c>
      <c r="H140" s="154">
        <v>142</v>
      </c>
      <c r="I140" s="131">
        <v>14.3</v>
      </c>
      <c r="J140" s="131">
        <v>2.5</v>
      </c>
      <c r="K140" s="131">
        <v>2</v>
      </c>
      <c r="L140" s="131">
        <v>2.5</v>
      </c>
      <c r="M140" s="131">
        <v>2</v>
      </c>
      <c r="N140" s="131">
        <v>3</v>
      </c>
      <c r="O140" s="131">
        <v>0.5</v>
      </c>
      <c r="P140" s="132">
        <v>109.2</v>
      </c>
      <c r="Q140" s="132" t="s">
        <v>85</v>
      </c>
      <c r="R140" s="96"/>
      <c r="S140" s="19"/>
      <c r="U140" s="5"/>
      <c r="V140" s="6"/>
      <c r="W140" s="6"/>
      <c r="AA140" s="6"/>
      <c r="AB140" s="6"/>
      <c r="AC140" s="6"/>
    </row>
    <row r="141" spans="1:29" ht="12.75">
      <c r="A141" s="484">
        <v>118</v>
      </c>
      <c r="B141" s="205" t="s">
        <v>529</v>
      </c>
      <c r="C141" s="130" t="s">
        <v>512</v>
      </c>
      <c r="D141" s="299">
        <v>2008</v>
      </c>
      <c r="E141" s="131">
        <v>26.5</v>
      </c>
      <c r="F141" s="131">
        <v>27</v>
      </c>
      <c r="G141" s="154">
        <v>356</v>
      </c>
      <c r="H141" s="154">
        <v>163</v>
      </c>
      <c r="I141" s="131">
        <v>7.3</v>
      </c>
      <c r="J141" s="131">
        <v>2</v>
      </c>
      <c r="K141" s="131">
        <v>1.5</v>
      </c>
      <c r="L141" s="131">
        <v>3</v>
      </c>
      <c r="M141" s="131">
        <v>2</v>
      </c>
      <c r="N141" s="131">
        <v>2.5</v>
      </c>
      <c r="O141" s="131"/>
      <c r="P141" s="132">
        <v>108.88</v>
      </c>
      <c r="Q141" s="366" t="s">
        <v>85</v>
      </c>
      <c r="R141" s="96"/>
      <c r="S141" s="19"/>
      <c r="U141" s="5"/>
      <c r="V141" s="6"/>
      <c r="W141" s="6"/>
      <c r="AA141" s="6"/>
      <c r="AB141" s="6"/>
      <c r="AC141" s="6"/>
    </row>
    <row r="142" spans="1:29" ht="12.75">
      <c r="A142" s="484">
        <v>119</v>
      </c>
      <c r="B142" s="205" t="s">
        <v>613</v>
      </c>
      <c r="C142" s="130" t="s">
        <v>619</v>
      </c>
      <c r="D142" s="299">
        <v>2012</v>
      </c>
      <c r="E142" s="131">
        <v>24.3</v>
      </c>
      <c r="F142" s="131">
        <v>24.6</v>
      </c>
      <c r="G142" s="154">
        <v>413</v>
      </c>
      <c r="H142" s="154">
        <v>136</v>
      </c>
      <c r="I142" s="131">
        <v>14.7</v>
      </c>
      <c r="J142" s="131">
        <v>3.5</v>
      </c>
      <c r="K142" s="131">
        <v>2</v>
      </c>
      <c r="L142" s="131">
        <v>2</v>
      </c>
      <c r="M142" s="131">
        <v>2</v>
      </c>
      <c r="N142" s="131">
        <v>1.5</v>
      </c>
      <c r="O142" s="131">
        <v>0.5</v>
      </c>
      <c r="P142" s="132">
        <v>108.83</v>
      </c>
      <c r="Q142" s="407" t="s">
        <v>85</v>
      </c>
      <c r="R142" s="96"/>
      <c r="S142" s="19"/>
      <c r="U142" s="5"/>
      <c r="V142" s="6"/>
      <c r="W142" s="6"/>
      <c r="AA142" s="6"/>
      <c r="AB142" s="6"/>
      <c r="AC142" s="6"/>
    </row>
    <row r="143" spans="1:29" ht="12.75">
      <c r="A143" s="484">
        <v>120</v>
      </c>
      <c r="B143" s="205" t="s">
        <v>419</v>
      </c>
      <c r="C143" s="130" t="s">
        <v>507</v>
      </c>
      <c r="D143" s="299">
        <v>2014</v>
      </c>
      <c r="E143" s="131">
        <v>21.5</v>
      </c>
      <c r="F143" s="131">
        <v>23.5</v>
      </c>
      <c r="G143" s="154">
        <v>355</v>
      </c>
      <c r="H143" s="154">
        <v>152</v>
      </c>
      <c r="I143" s="131">
        <v>15.2</v>
      </c>
      <c r="J143" s="131">
        <v>2.5</v>
      </c>
      <c r="K143" s="131">
        <v>1</v>
      </c>
      <c r="L143" s="131">
        <v>3</v>
      </c>
      <c r="M143" s="131">
        <v>1.5</v>
      </c>
      <c r="N143" s="131">
        <v>4</v>
      </c>
      <c r="O143" s="131"/>
      <c r="P143" s="132">
        <v>108.35</v>
      </c>
      <c r="Q143" s="132" t="s">
        <v>85</v>
      </c>
      <c r="R143" s="96"/>
      <c r="S143" s="19"/>
      <c r="U143" s="5"/>
      <c r="V143" s="6"/>
      <c r="W143" s="6"/>
      <c r="AA143" s="6"/>
      <c r="AB143" s="6"/>
      <c r="AC143" s="6"/>
    </row>
    <row r="144" spans="1:29" ht="12.75">
      <c r="A144" s="484">
        <v>121</v>
      </c>
      <c r="B144" s="205" t="s">
        <v>748</v>
      </c>
      <c r="C144" s="130" t="s">
        <v>508</v>
      </c>
      <c r="D144" s="299">
        <v>2014</v>
      </c>
      <c r="E144" s="131">
        <v>24.2</v>
      </c>
      <c r="F144" s="131">
        <v>23.4</v>
      </c>
      <c r="G144" s="154">
        <v>362</v>
      </c>
      <c r="H144" s="154">
        <v>151</v>
      </c>
      <c r="I144" s="131">
        <v>8.6</v>
      </c>
      <c r="J144" s="131">
        <v>3.5</v>
      </c>
      <c r="K144" s="131">
        <v>2.5</v>
      </c>
      <c r="L144" s="131">
        <v>2</v>
      </c>
      <c r="M144" s="131">
        <v>2</v>
      </c>
      <c r="N144" s="131">
        <v>2.5</v>
      </c>
      <c r="O144" s="131">
        <v>0.5</v>
      </c>
      <c r="P144" s="132">
        <v>107.4</v>
      </c>
      <c r="Q144" s="132" t="s">
        <v>85</v>
      </c>
      <c r="R144" s="96"/>
      <c r="S144" s="19"/>
      <c r="U144" s="5"/>
      <c r="V144" s="6"/>
      <c r="W144" s="6"/>
      <c r="AA144" s="6"/>
      <c r="AB144" s="6"/>
      <c r="AC144" s="6"/>
    </row>
    <row r="145" spans="1:29" ht="12.75">
      <c r="A145" s="484">
        <v>122</v>
      </c>
      <c r="B145" s="205" t="s">
        <v>615</v>
      </c>
      <c r="C145" s="130" t="s">
        <v>412</v>
      </c>
      <c r="D145" s="299">
        <v>2014</v>
      </c>
      <c r="E145" s="131">
        <v>24.2</v>
      </c>
      <c r="F145" s="131">
        <v>24.5</v>
      </c>
      <c r="G145" s="154">
        <v>329</v>
      </c>
      <c r="H145" s="154">
        <v>149</v>
      </c>
      <c r="I145" s="131">
        <v>9.8</v>
      </c>
      <c r="J145" s="131">
        <v>3.5</v>
      </c>
      <c r="K145" s="131">
        <v>2.5</v>
      </c>
      <c r="L145" s="131">
        <v>2.5</v>
      </c>
      <c r="M145" s="131">
        <v>2</v>
      </c>
      <c r="N145" s="131">
        <v>4</v>
      </c>
      <c r="O145" s="131"/>
      <c r="P145" s="132">
        <v>107.28</v>
      </c>
      <c r="Q145" s="407" t="s">
        <v>85</v>
      </c>
      <c r="R145" s="96"/>
      <c r="S145" s="19"/>
      <c r="U145" s="5"/>
      <c r="V145" s="6"/>
      <c r="W145" s="6"/>
      <c r="AA145" s="6"/>
      <c r="AB145" s="6"/>
      <c r="AC145" s="6"/>
    </row>
    <row r="146" spans="1:29" ht="12.75">
      <c r="A146" s="484">
        <v>123</v>
      </c>
      <c r="B146" s="205" t="s">
        <v>614</v>
      </c>
      <c r="C146" s="130" t="s">
        <v>412</v>
      </c>
      <c r="D146" s="299">
        <v>2014</v>
      </c>
      <c r="E146" s="131">
        <v>25</v>
      </c>
      <c r="F146" s="131">
        <v>26.1</v>
      </c>
      <c r="G146" s="154">
        <v>363</v>
      </c>
      <c r="H146" s="154">
        <v>144</v>
      </c>
      <c r="I146" s="131">
        <v>14.1</v>
      </c>
      <c r="J146" s="131">
        <v>3</v>
      </c>
      <c r="K146" s="131">
        <v>2</v>
      </c>
      <c r="L146" s="131">
        <v>2.5</v>
      </c>
      <c r="M146" s="131">
        <v>1.5</v>
      </c>
      <c r="N146" s="131">
        <v>2</v>
      </c>
      <c r="O146" s="131"/>
      <c r="P146" s="132">
        <v>107.28</v>
      </c>
      <c r="Q146" s="407" t="s">
        <v>85</v>
      </c>
      <c r="R146" s="96"/>
      <c r="S146" s="19"/>
      <c r="U146" s="5"/>
      <c r="V146" s="6"/>
      <c r="W146" s="6"/>
      <c r="AA146" s="6"/>
      <c r="AB146" s="6"/>
      <c r="AC146" s="6"/>
    </row>
    <row r="147" spans="1:29" ht="12.75">
      <c r="A147" s="484">
        <v>124</v>
      </c>
      <c r="B147" s="205" t="s">
        <v>735</v>
      </c>
      <c r="C147" s="130" t="s">
        <v>508</v>
      </c>
      <c r="D147" s="299">
        <v>1990</v>
      </c>
      <c r="E147" s="131">
        <v>24.5</v>
      </c>
      <c r="F147" s="131">
        <v>22.9</v>
      </c>
      <c r="G147" s="154">
        <v>350</v>
      </c>
      <c r="H147" s="154">
        <v>151</v>
      </c>
      <c r="I147" s="131">
        <v>16.1</v>
      </c>
      <c r="J147" s="131">
        <v>2</v>
      </c>
      <c r="K147" s="131">
        <v>2.5</v>
      </c>
      <c r="L147" s="131">
        <v>2</v>
      </c>
      <c r="M147" s="131">
        <v>2</v>
      </c>
      <c r="N147" s="131">
        <v>3</v>
      </c>
      <c r="O147" s="131">
        <v>0.5</v>
      </c>
      <c r="P147" s="132">
        <v>107.15</v>
      </c>
      <c r="Q147" s="132" t="s">
        <v>85</v>
      </c>
      <c r="R147" s="96"/>
      <c r="S147" s="19"/>
      <c r="U147" s="5"/>
      <c r="V147" s="6"/>
      <c r="W147" s="6"/>
      <c r="AA147" s="6"/>
      <c r="AB147" s="6"/>
      <c r="AC147" s="6"/>
    </row>
    <row r="148" spans="1:29" ht="12.75">
      <c r="A148" s="484">
        <v>125</v>
      </c>
      <c r="B148" s="205" t="s">
        <v>749</v>
      </c>
      <c r="C148" s="130" t="s">
        <v>508</v>
      </c>
      <c r="D148" s="299">
        <v>2014</v>
      </c>
      <c r="E148" s="131">
        <v>20.4</v>
      </c>
      <c r="F148" s="131">
        <v>21.4</v>
      </c>
      <c r="G148" s="154">
        <v>358</v>
      </c>
      <c r="H148" s="154">
        <v>159</v>
      </c>
      <c r="I148" s="131">
        <v>11.8</v>
      </c>
      <c r="J148" s="131">
        <v>3.5</v>
      </c>
      <c r="K148" s="131">
        <v>0.5</v>
      </c>
      <c r="L148" s="131">
        <v>1.5</v>
      </c>
      <c r="M148" s="131">
        <v>2</v>
      </c>
      <c r="N148" s="131">
        <v>2</v>
      </c>
      <c r="O148" s="131"/>
      <c r="P148" s="132">
        <v>107.05</v>
      </c>
      <c r="Q148" s="132" t="s">
        <v>85</v>
      </c>
      <c r="R148" s="96"/>
      <c r="S148" s="19"/>
      <c r="U148" s="5"/>
      <c r="V148" s="6"/>
      <c r="W148" s="6"/>
      <c r="AA148" s="6"/>
      <c r="AB148" s="6"/>
      <c r="AC148" s="6"/>
    </row>
    <row r="149" spans="1:29" ht="12.75">
      <c r="A149" s="484">
        <v>126</v>
      </c>
      <c r="B149" s="205" t="s">
        <v>323</v>
      </c>
      <c r="C149" s="130" t="s">
        <v>507</v>
      </c>
      <c r="D149" s="365">
        <v>2014</v>
      </c>
      <c r="E149" s="131">
        <v>28.8</v>
      </c>
      <c r="F149" s="131">
        <v>27.6</v>
      </c>
      <c r="G149" s="154">
        <v>367</v>
      </c>
      <c r="H149" s="154">
        <v>137</v>
      </c>
      <c r="I149" s="131">
        <v>13.6</v>
      </c>
      <c r="J149" s="131">
        <v>4</v>
      </c>
      <c r="K149" s="131">
        <v>2</v>
      </c>
      <c r="L149" s="131">
        <v>3</v>
      </c>
      <c r="M149" s="131">
        <v>2</v>
      </c>
      <c r="N149" s="131">
        <v>2</v>
      </c>
      <c r="O149" s="131">
        <v>2</v>
      </c>
      <c r="P149" s="132">
        <v>106.9</v>
      </c>
      <c r="Q149" s="132" t="s">
        <v>85</v>
      </c>
      <c r="R149" s="96"/>
      <c r="S149" s="19"/>
      <c r="U149" s="5"/>
      <c r="V149" s="6"/>
      <c r="W149" s="6"/>
      <c r="AA149" s="6"/>
      <c r="AB149" s="6"/>
      <c r="AC149" s="6"/>
    </row>
    <row r="150" spans="1:29" ht="12.75">
      <c r="A150" s="152">
        <v>127</v>
      </c>
      <c r="B150" s="205" t="s">
        <v>580</v>
      </c>
      <c r="C150" s="130" t="s">
        <v>515</v>
      </c>
      <c r="D150" s="365">
        <v>2008</v>
      </c>
      <c r="E150" s="131">
        <v>25</v>
      </c>
      <c r="F150" s="131">
        <v>23.5</v>
      </c>
      <c r="G150" s="154">
        <v>353</v>
      </c>
      <c r="H150" s="154">
        <v>163</v>
      </c>
      <c r="I150" s="131">
        <v>12.2</v>
      </c>
      <c r="J150" s="131">
        <v>0</v>
      </c>
      <c r="K150" s="131">
        <v>1</v>
      </c>
      <c r="L150" s="131">
        <v>1.5</v>
      </c>
      <c r="M150" s="131">
        <v>1</v>
      </c>
      <c r="N150" s="131">
        <v>3</v>
      </c>
      <c r="O150" s="131"/>
      <c r="P150" s="132">
        <v>106.83</v>
      </c>
      <c r="Q150" s="366" t="s">
        <v>85</v>
      </c>
      <c r="R150" s="96"/>
      <c r="S150" s="19"/>
      <c r="U150" s="5"/>
      <c r="V150" s="6"/>
      <c r="W150" s="6"/>
      <c r="AA150" s="6"/>
      <c r="AB150" s="6"/>
      <c r="AC150" s="6"/>
    </row>
    <row r="151" spans="1:29" ht="12.75">
      <c r="A151" s="152">
        <v>128</v>
      </c>
      <c r="B151" s="205" t="s">
        <v>616</v>
      </c>
      <c r="C151" s="130" t="s">
        <v>507</v>
      </c>
      <c r="D151" s="299">
        <v>1973</v>
      </c>
      <c r="E151" s="131">
        <v>22.9</v>
      </c>
      <c r="F151" s="131">
        <v>22.6</v>
      </c>
      <c r="G151" s="154">
        <v>362</v>
      </c>
      <c r="H151" s="154">
        <v>154</v>
      </c>
      <c r="I151" s="131">
        <v>10</v>
      </c>
      <c r="J151" s="131">
        <v>2</v>
      </c>
      <c r="K151" s="131">
        <v>2</v>
      </c>
      <c r="L151" s="131">
        <v>2.5</v>
      </c>
      <c r="M151" s="131">
        <v>1.5</v>
      </c>
      <c r="N151" s="131">
        <v>2</v>
      </c>
      <c r="O151" s="131"/>
      <c r="P151" s="132">
        <v>106.78</v>
      </c>
      <c r="Q151" s="407" t="s">
        <v>85</v>
      </c>
      <c r="R151" s="96"/>
      <c r="S151" s="19"/>
      <c r="U151" s="5"/>
      <c r="V151" s="6"/>
      <c r="W151" s="6"/>
      <c r="AA151" s="6"/>
      <c r="AB151" s="6"/>
      <c r="AC151" s="6"/>
    </row>
    <row r="152" spans="1:29" ht="12.75">
      <c r="A152" s="152">
        <v>129</v>
      </c>
      <c r="B152" s="205" t="s">
        <v>735</v>
      </c>
      <c r="C152" s="130" t="s">
        <v>508</v>
      </c>
      <c r="D152" s="299">
        <v>2007</v>
      </c>
      <c r="E152" s="131">
        <v>24</v>
      </c>
      <c r="F152" s="131">
        <v>23.7</v>
      </c>
      <c r="G152" s="154">
        <v>346</v>
      </c>
      <c r="H152" s="154">
        <v>147</v>
      </c>
      <c r="I152" s="131">
        <v>13.9</v>
      </c>
      <c r="J152" s="131">
        <v>2</v>
      </c>
      <c r="K152" s="131">
        <v>2.5</v>
      </c>
      <c r="L152" s="131">
        <v>2.5</v>
      </c>
      <c r="M152" s="131">
        <v>2</v>
      </c>
      <c r="N152" s="131">
        <v>3</v>
      </c>
      <c r="O152" s="131"/>
      <c r="P152" s="132">
        <v>106.63</v>
      </c>
      <c r="Q152" s="132" t="s">
        <v>85</v>
      </c>
      <c r="R152" s="96"/>
      <c r="S152" s="19"/>
      <c r="U152" s="5"/>
      <c r="V152" s="6"/>
      <c r="W152" s="6"/>
      <c r="AA152" s="6"/>
      <c r="AB152" s="6"/>
      <c r="AC152" s="6"/>
    </row>
    <row r="153" spans="1:29" ht="12.75">
      <c r="A153" s="152">
        <v>130</v>
      </c>
      <c r="B153" s="205" t="s">
        <v>530</v>
      </c>
      <c r="C153" s="130" t="s">
        <v>515</v>
      </c>
      <c r="D153" s="299">
        <v>2013</v>
      </c>
      <c r="E153" s="131">
        <v>23.2</v>
      </c>
      <c r="F153" s="131">
        <v>25.9</v>
      </c>
      <c r="G153" s="154">
        <v>367</v>
      </c>
      <c r="H153" s="154">
        <v>147</v>
      </c>
      <c r="I153" s="131">
        <v>11</v>
      </c>
      <c r="J153" s="131">
        <v>3</v>
      </c>
      <c r="K153" s="131">
        <v>1.5</v>
      </c>
      <c r="L153" s="131">
        <v>1</v>
      </c>
      <c r="M153" s="131">
        <v>2</v>
      </c>
      <c r="N153" s="131">
        <v>3.5</v>
      </c>
      <c r="O153" s="131">
        <v>0.5</v>
      </c>
      <c r="P153" s="132">
        <v>106.58</v>
      </c>
      <c r="Q153" s="366" t="s">
        <v>85</v>
      </c>
      <c r="R153" s="96"/>
      <c r="S153" s="19"/>
      <c r="U153" s="5"/>
      <c r="V153" s="6"/>
      <c r="W153" s="6"/>
      <c r="AA153" s="6"/>
      <c r="AB153" s="6"/>
      <c r="AC153" s="6"/>
    </row>
    <row r="154" spans="1:29" ht="12.75">
      <c r="A154" s="152">
        <v>131</v>
      </c>
      <c r="B154" s="205" t="s">
        <v>617</v>
      </c>
      <c r="C154" s="130" t="s">
        <v>619</v>
      </c>
      <c r="D154" s="299">
        <v>2014</v>
      </c>
      <c r="E154" s="131">
        <v>22</v>
      </c>
      <c r="F154" s="131">
        <v>22.3</v>
      </c>
      <c r="G154" s="154">
        <v>389</v>
      </c>
      <c r="H154" s="154">
        <v>140</v>
      </c>
      <c r="I154" s="131">
        <v>12.1</v>
      </c>
      <c r="J154" s="131">
        <v>2.5</v>
      </c>
      <c r="K154" s="131">
        <v>1.5</v>
      </c>
      <c r="L154" s="131">
        <v>3</v>
      </c>
      <c r="M154" s="131">
        <v>2</v>
      </c>
      <c r="N154" s="131">
        <v>1.5</v>
      </c>
      <c r="O154" s="131">
        <v>0.5</v>
      </c>
      <c r="P154" s="132">
        <v>105.98</v>
      </c>
      <c r="Q154" s="407" t="s">
        <v>85</v>
      </c>
      <c r="R154" s="96"/>
      <c r="S154" s="19"/>
      <c r="U154" s="5"/>
      <c r="V154" s="6"/>
      <c r="W154" s="6"/>
      <c r="AA154" s="6"/>
      <c r="AB154" s="6"/>
      <c r="AC154" s="6"/>
    </row>
    <row r="155" spans="1:29" ht="12.75">
      <c r="A155" s="152">
        <v>132</v>
      </c>
      <c r="B155" s="205" t="s">
        <v>740</v>
      </c>
      <c r="C155" s="130" t="s">
        <v>508</v>
      </c>
      <c r="D155" s="299">
        <v>2013</v>
      </c>
      <c r="E155" s="131">
        <v>25.3</v>
      </c>
      <c r="F155" s="131">
        <v>24.1</v>
      </c>
      <c r="G155" s="154">
        <v>333</v>
      </c>
      <c r="H155" s="154">
        <v>147</v>
      </c>
      <c r="I155" s="131">
        <v>14.8</v>
      </c>
      <c r="J155" s="131">
        <v>2.5</v>
      </c>
      <c r="K155" s="131">
        <v>2.5</v>
      </c>
      <c r="L155" s="131">
        <v>2.5</v>
      </c>
      <c r="M155" s="131">
        <v>2</v>
      </c>
      <c r="N155" s="131">
        <v>3</v>
      </c>
      <c r="O155" s="131">
        <v>0.5</v>
      </c>
      <c r="P155" s="132">
        <v>105.75</v>
      </c>
      <c r="Q155" s="132" t="s">
        <v>85</v>
      </c>
      <c r="R155" s="96"/>
      <c r="S155" s="19"/>
      <c r="U155" s="5"/>
      <c r="V155" s="6"/>
      <c r="W155" s="6"/>
      <c r="AA155" s="6"/>
      <c r="AB155" s="6"/>
      <c r="AC155" s="6"/>
    </row>
    <row r="156" spans="1:29" ht="12.75">
      <c r="A156" s="152">
        <v>133</v>
      </c>
      <c r="B156" s="205" t="s">
        <v>326</v>
      </c>
      <c r="C156" s="130" t="s">
        <v>412</v>
      </c>
      <c r="D156" s="299">
        <v>2013</v>
      </c>
      <c r="E156" s="131">
        <v>24.6</v>
      </c>
      <c r="F156" s="131">
        <v>24.8</v>
      </c>
      <c r="G156" s="154">
        <v>368</v>
      </c>
      <c r="H156" s="154">
        <v>140</v>
      </c>
      <c r="I156" s="131">
        <v>14.8</v>
      </c>
      <c r="J156" s="131">
        <v>3</v>
      </c>
      <c r="K156" s="131">
        <v>2.5</v>
      </c>
      <c r="L156" s="131">
        <v>2</v>
      </c>
      <c r="M156" s="131">
        <v>2</v>
      </c>
      <c r="N156" s="131">
        <v>1</v>
      </c>
      <c r="O156" s="131"/>
      <c r="P156" s="132">
        <v>105.65</v>
      </c>
      <c r="Q156" s="132" t="s">
        <v>85</v>
      </c>
      <c r="R156" s="96"/>
      <c r="S156" s="19"/>
      <c r="U156" s="5"/>
      <c r="V156" s="6"/>
      <c r="W156" s="6"/>
      <c r="AA156" s="6"/>
      <c r="AB156" s="6"/>
      <c r="AC156" s="6"/>
    </row>
    <row r="157" spans="1:29" ht="12.75">
      <c r="A157" s="152">
        <v>134</v>
      </c>
      <c r="B157" s="205" t="s">
        <v>420</v>
      </c>
      <c r="C157" s="130" t="s">
        <v>508</v>
      </c>
      <c r="D157" s="299">
        <v>2014</v>
      </c>
      <c r="E157" s="131">
        <v>22.4</v>
      </c>
      <c r="F157" s="131">
        <v>23</v>
      </c>
      <c r="G157" s="154">
        <v>354</v>
      </c>
      <c r="H157" s="154">
        <v>149</v>
      </c>
      <c r="I157" s="131">
        <v>17</v>
      </c>
      <c r="J157" s="131">
        <v>4</v>
      </c>
      <c r="K157" s="131">
        <v>2</v>
      </c>
      <c r="L157" s="131">
        <v>1</v>
      </c>
      <c r="M157" s="131">
        <v>2</v>
      </c>
      <c r="N157" s="131">
        <v>2</v>
      </c>
      <c r="O157" s="131">
        <v>1</v>
      </c>
      <c r="P157" s="132">
        <v>105.45</v>
      </c>
      <c r="Q157" s="132" t="s">
        <v>85</v>
      </c>
      <c r="R157" s="434" t="s">
        <v>418</v>
      </c>
      <c r="S157" s="19"/>
      <c r="U157" s="5"/>
      <c r="V157" s="6"/>
      <c r="W157" s="6"/>
      <c r="AA157" s="6"/>
      <c r="AB157" s="6"/>
      <c r="AC157" s="6"/>
    </row>
    <row r="158" spans="1:29" ht="12.75">
      <c r="A158" s="152">
        <v>135</v>
      </c>
      <c r="B158" s="205" t="s">
        <v>613</v>
      </c>
      <c r="C158" s="130" t="s">
        <v>619</v>
      </c>
      <c r="D158" s="299">
        <v>2013</v>
      </c>
      <c r="E158" s="131">
        <v>23.7</v>
      </c>
      <c r="F158" s="131">
        <v>23.9</v>
      </c>
      <c r="G158" s="154">
        <v>389</v>
      </c>
      <c r="H158" s="154">
        <v>142</v>
      </c>
      <c r="I158" s="131">
        <v>8.5</v>
      </c>
      <c r="J158" s="131">
        <v>3.5</v>
      </c>
      <c r="K158" s="131">
        <v>1.5</v>
      </c>
      <c r="L158" s="131">
        <v>2</v>
      </c>
      <c r="M158" s="131">
        <v>2</v>
      </c>
      <c r="N158" s="131">
        <v>1</v>
      </c>
      <c r="O158" s="131"/>
      <c r="P158" s="132">
        <v>105.4</v>
      </c>
      <c r="Q158" s="407" t="s">
        <v>85</v>
      </c>
      <c r="R158" s="96"/>
      <c r="S158" s="19"/>
      <c r="U158" s="5"/>
      <c r="V158" s="6"/>
      <c r="W158" s="6"/>
      <c r="AA158" s="6"/>
      <c r="AB158" s="6"/>
      <c r="AC158" s="6"/>
    </row>
    <row r="159" spans="1:29" ht="12.75">
      <c r="A159" s="152">
        <v>136</v>
      </c>
      <c r="B159" s="205" t="s">
        <v>936</v>
      </c>
      <c r="C159" s="130" t="s">
        <v>456</v>
      </c>
      <c r="D159" s="299">
        <v>2013</v>
      </c>
      <c r="E159" s="131">
        <v>24.9</v>
      </c>
      <c r="F159" s="131">
        <v>25.3</v>
      </c>
      <c r="G159" s="154">
        <v>333</v>
      </c>
      <c r="H159" s="154">
        <v>163</v>
      </c>
      <c r="I159" s="131">
        <v>10.9</v>
      </c>
      <c r="J159" s="131">
        <v>0</v>
      </c>
      <c r="K159" s="131">
        <v>2.5</v>
      </c>
      <c r="L159" s="131">
        <v>2</v>
      </c>
      <c r="M159" s="131">
        <v>2</v>
      </c>
      <c r="N159" s="131">
        <v>1</v>
      </c>
      <c r="O159" s="131"/>
      <c r="P159" s="132">
        <v>105.25</v>
      </c>
      <c r="Q159" s="407" t="s">
        <v>85</v>
      </c>
      <c r="R159" s="96"/>
      <c r="S159" s="19"/>
      <c r="U159" s="5"/>
      <c r="V159" s="6"/>
      <c r="W159" s="6"/>
      <c r="AA159" s="6"/>
      <c r="AB159" s="6"/>
      <c r="AC159" s="6"/>
    </row>
    <row r="160" spans="1:29" ht="12.75">
      <c r="A160" s="152">
        <v>137</v>
      </c>
      <c r="B160" s="205" t="s">
        <v>598</v>
      </c>
      <c r="C160" s="130" t="s">
        <v>619</v>
      </c>
      <c r="D160" s="299">
        <v>2013</v>
      </c>
      <c r="E160" s="131">
        <v>27</v>
      </c>
      <c r="F160" s="131">
        <v>26.1</v>
      </c>
      <c r="G160" s="154">
        <v>356</v>
      </c>
      <c r="H160" s="154">
        <v>134</v>
      </c>
      <c r="I160" s="131">
        <v>11.8</v>
      </c>
      <c r="J160" s="131">
        <v>3.5</v>
      </c>
      <c r="K160" s="131">
        <v>2.5</v>
      </c>
      <c r="L160" s="131">
        <v>2.5</v>
      </c>
      <c r="M160" s="131">
        <v>2</v>
      </c>
      <c r="N160" s="131">
        <v>2.5</v>
      </c>
      <c r="O160" s="131"/>
      <c r="P160" s="132">
        <v>105.08</v>
      </c>
      <c r="Q160" s="407" t="s">
        <v>85</v>
      </c>
      <c r="R160" s="96"/>
      <c r="S160" s="19"/>
      <c r="U160" s="5"/>
      <c r="V160" s="6"/>
      <c r="W160" s="6"/>
      <c r="AA160" s="6"/>
      <c r="AB160" s="6"/>
      <c r="AC160" s="6"/>
    </row>
    <row r="161" spans="1:29" ht="12.75">
      <c r="A161" s="7"/>
      <c r="S161" s="12"/>
      <c r="U161" s="5"/>
      <c r="V161" s="6"/>
      <c r="W161" s="6"/>
      <c r="AA161" s="6"/>
      <c r="AB161" s="6"/>
      <c r="AC161" s="6"/>
    </row>
    <row r="162" spans="1:29" ht="12.75">
      <c r="A162" s="7"/>
      <c r="B162" s="8"/>
      <c r="C162" s="9"/>
      <c r="D162" s="10"/>
      <c r="E162" s="127"/>
      <c r="F162" s="127"/>
      <c r="G162" s="12"/>
      <c r="H162" s="12"/>
      <c r="I162" s="11"/>
      <c r="J162" s="11"/>
      <c r="K162" s="11"/>
      <c r="L162" s="11"/>
      <c r="M162" s="11"/>
      <c r="N162" s="11"/>
      <c r="O162" s="11"/>
      <c r="P162" s="128"/>
      <c r="Q162" s="129"/>
      <c r="R162" s="19"/>
      <c r="S162" s="12"/>
      <c r="U162" s="5"/>
      <c r="V162" s="6"/>
      <c r="W162" s="6"/>
      <c r="AA162" s="6"/>
      <c r="AB162" s="6"/>
      <c r="AC162" s="6"/>
    </row>
    <row r="163" spans="1:29" ht="12.75">
      <c r="A163" s="7"/>
      <c r="B163" s="8"/>
      <c r="C163" s="9"/>
      <c r="D163" s="10"/>
      <c r="E163" s="127"/>
      <c r="F163" s="127"/>
      <c r="G163" s="12"/>
      <c r="H163" s="12"/>
      <c r="I163" s="11"/>
      <c r="J163" s="11"/>
      <c r="K163" s="11"/>
      <c r="L163" s="11"/>
      <c r="M163" s="11"/>
      <c r="N163" s="11"/>
      <c r="O163" s="11"/>
      <c r="P163" s="128"/>
      <c r="Q163" s="129"/>
      <c r="R163" s="19"/>
      <c r="S163" s="12"/>
      <c r="U163" s="5"/>
      <c r="V163" s="6"/>
      <c r="W163" s="6"/>
      <c r="AA163" s="6"/>
      <c r="AB163" s="6"/>
      <c r="AC163" s="6"/>
    </row>
    <row r="164" spans="1:29" ht="12.75">
      <c r="A164" s="7"/>
      <c r="B164" s="8"/>
      <c r="C164" s="9"/>
      <c r="D164" s="10"/>
      <c r="E164" s="127"/>
      <c r="F164" s="127"/>
      <c r="G164" s="12"/>
      <c r="H164" s="12"/>
      <c r="I164" s="11"/>
      <c r="J164" s="11"/>
      <c r="K164" s="11"/>
      <c r="L164" s="11"/>
      <c r="M164" s="11"/>
      <c r="N164" s="11"/>
      <c r="O164" s="11"/>
      <c r="P164" s="128"/>
      <c r="Q164" s="129"/>
      <c r="R164" s="19"/>
      <c r="S164" s="12"/>
      <c r="U164" s="5"/>
      <c r="V164" s="6"/>
      <c r="W164" s="6"/>
      <c r="AA164" s="6"/>
      <c r="AB164" s="6"/>
      <c r="AC164" s="6"/>
    </row>
    <row r="165" spans="1:29" ht="12.75">
      <c r="A165" s="7"/>
      <c r="B165" s="8"/>
      <c r="C165" s="9"/>
      <c r="D165" s="10"/>
      <c r="E165" s="127"/>
      <c r="F165" s="127"/>
      <c r="G165" s="12"/>
      <c r="H165" s="12"/>
      <c r="I165" s="11"/>
      <c r="J165" s="11"/>
      <c r="K165" s="11"/>
      <c r="L165" s="11"/>
      <c r="M165" s="11"/>
      <c r="N165" s="11"/>
      <c r="O165" s="11"/>
      <c r="P165" s="128"/>
      <c r="Q165" s="129"/>
      <c r="R165" s="19"/>
      <c r="S165" s="12"/>
      <c r="U165" s="5"/>
      <c r="V165" s="6"/>
      <c r="W165" s="6"/>
      <c r="AA165" s="6"/>
      <c r="AB165" s="6"/>
      <c r="AC165" s="6"/>
    </row>
    <row r="166" spans="1:29" ht="12.75">
      <c r="A166" s="7"/>
      <c r="B166" s="8"/>
      <c r="C166" s="9"/>
      <c r="D166" s="10"/>
      <c r="E166" s="127"/>
      <c r="F166" s="127"/>
      <c r="G166" s="12"/>
      <c r="H166" s="12"/>
      <c r="I166" s="11"/>
      <c r="J166" s="11"/>
      <c r="K166" s="11"/>
      <c r="L166" s="11"/>
      <c r="M166" s="11"/>
      <c r="N166" s="11"/>
      <c r="O166" s="11"/>
      <c r="P166" s="128"/>
      <c r="Q166" s="129"/>
      <c r="R166" s="19"/>
      <c r="S166" s="12"/>
      <c r="U166" s="5"/>
      <c r="V166" s="6"/>
      <c r="W166" s="6"/>
      <c r="AA166" s="6"/>
      <c r="AB166" s="6"/>
      <c r="AC166" s="6"/>
    </row>
    <row r="167" spans="1:29" ht="12.75">
      <c r="A167" s="7"/>
      <c r="B167" s="8"/>
      <c r="C167" s="9"/>
      <c r="D167" s="10"/>
      <c r="E167" s="127"/>
      <c r="F167" s="127"/>
      <c r="G167" s="12"/>
      <c r="H167" s="12"/>
      <c r="I167" s="11"/>
      <c r="J167" s="11"/>
      <c r="K167" s="11"/>
      <c r="L167" s="11"/>
      <c r="M167" s="11"/>
      <c r="N167" s="11"/>
      <c r="O167" s="11"/>
      <c r="P167" s="128"/>
      <c r="Q167" s="129"/>
      <c r="R167" s="20"/>
      <c r="S167" s="12"/>
      <c r="U167" s="5"/>
      <c r="V167" s="6"/>
      <c r="W167" s="6"/>
      <c r="AA167" s="6"/>
      <c r="AB167" s="6"/>
      <c r="AC167" s="6"/>
    </row>
    <row r="168" spans="1:29" ht="12.75">
      <c r="A168" s="7"/>
      <c r="B168" s="8"/>
      <c r="C168" s="9"/>
      <c r="D168" s="10"/>
      <c r="E168" s="127"/>
      <c r="F168" s="127"/>
      <c r="G168" s="12"/>
      <c r="H168" s="12"/>
      <c r="I168" s="11"/>
      <c r="J168" s="11"/>
      <c r="K168" s="11"/>
      <c r="L168" s="11"/>
      <c r="M168" s="11"/>
      <c r="N168" s="11"/>
      <c r="O168" s="11"/>
      <c r="P168" s="128"/>
      <c r="Q168" s="129"/>
      <c r="R168" s="19"/>
      <c r="S168" s="12"/>
      <c r="U168" s="5"/>
      <c r="V168" s="6"/>
      <c r="W168" s="6"/>
      <c r="AA168" s="6"/>
      <c r="AB168" s="6"/>
      <c r="AC168" s="6"/>
    </row>
    <row r="169" spans="1:29" ht="12.75">
      <c r="A169" s="7"/>
      <c r="B169" s="8"/>
      <c r="C169" s="9"/>
      <c r="D169" s="10"/>
      <c r="E169" s="127"/>
      <c r="F169" s="127"/>
      <c r="G169" s="12"/>
      <c r="H169" s="12"/>
      <c r="I169" s="11"/>
      <c r="J169" s="11"/>
      <c r="K169" s="11"/>
      <c r="L169" s="11"/>
      <c r="M169" s="11"/>
      <c r="N169" s="11"/>
      <c r="O169" s="11"/>
      <c r="P169" s="128"/>
      <c r="Q169" s="129"/>
      <c r="R169" s="19"/>
      <c r="S169" s="12"/>
      <c r="U169" s="5"/>
      <c r="V169" s="6"/>
      <c r="W169" s="6"/>
      <c r="AA169" s="6"/>
      <c r="AB169" s="6"/>
      <c r="AC169" s="6"/>
    </row>
    <row r="170" spans="1:29" ht="12.75">
      <c r="A170" s="7"/>
      <c r="B170" s="8"/>
      <c r="C170" s="9"/>
      <c r="D170" s="10"/>
      <c r="E170" s="127"/>
      <c r="F170" s="127"/>
      <c r="G170" s="12"/>
      <c r="H170" s="12"/>
      <c r="I170" s="11"/>
      <c r="J170" s="11"/>
      <c r="K170" s="11"/>
      <c r="L170" s="11"/>
      <c r="M170" s="11"/>
      <c r="N170" s="11"/>
      <c r="O170" s="11"/>
      <c r="P170" s="128"/>
      <c r="Q170" s="129"/>
      <c r="R170" s="19"/>
      <c r="S170" s="12"/>
      <c r="U170" s="5"/>
      <c r="V170" s="6"/>
      <c r="W170" s="6"/>
      <c r="AA170" s="6"/>
      <c r="AB170" s="6"/>
      <c r="AC170" s="6"/>
    </row>
    <row r="171" spans="1:29" ht="12.75">
      <c r="A171" s="7"/>
      <c r="B171" s="8"/>
      <c r="C171" s="9"/>
      <c r="D171" s="10"/>
      <c r="E171" s="127"/>
      <c r="F171" s="127"/>
      <c r="G171" s="12"/>
      <c r="H171" s="12"/>
      <c r="I171" s="11"/>
      <c r="J171" s="11"/>
      <c r="K171" s="11"/>
      <c r="L171" s="11"/>
      <c r="M171" s="11"/>
      <c r="N171" s="11"/>
      <c r="O171" s="11"/>
      <c r="P171" s="128"/>
      <c r="Q171" s="129"/>
      <c r="R171" s="19"/>
      <c r="S171" s="12"/>
      <c r="U171" s="5"/>
      <c r="V171" s="6"/>
      <c r="W171" s="6"/>
      <c r="AA171" s="6"/>
      <c r="AB171" s="6"/>
      <c r="AC171" s="6"/>
    </row>
    <row r="172" spans="1:29" ht="12.75">
      <c r="A172" s="7"/>
      <c r="B172" s="8"/>
      <c r="C172" s="9"/>
      <c r="D172" s="10"/>
      <c r="E172" s="127"/>
      <c r="F172" s="127"/>
      <c r="G172" s="12"/>
      <c r="H172" s="12"/>
      <c r="I172" s="11"/>
      <c r="J172" s="11"/>
      <c r="K172" s="11"/>
      <c r="L172" s="11"/>
      <c r="M172" s="11"/>
      <c r="N172" s="11"/>
      <c r="O172" s="11"/>
      <c r="P172" s="128"/>
      <c r="Q172" s="129"/>
      <c r="R172" s="19"/>
      <c r="S172" s="12"/>
      <c r="U172" s="5"/>
      <c r="V172" s="6"/>
      <c r="W172" s="6"/>
      <c r="AA172" s="6"/>
      <c r="AB172" s="6"/>
      <c r="AC172" s="6"/>
    </row>
    <row r="173" spans="1:29" ht="12.75">
      <c r="A173" s="7"/>
      <c r="B173" s="8"/>
      <c r="C173" s="9"/>
      <c r="D173" s="10"/>
      <c r="E173" s="127"/>
      <c r="F173" s="127"/>
      <c r="G173" s="12"/>
      <c r="H173" s="12"/>
      <c r="I173" s="11"/>
      <c r="J173" s="11"/>
      <c r="K173" s="11"/>
      <c r="L173" s="11"/>
      <c r="M173" s="11"/>
      <c r="N173" s="11"/>
      <c r="O173" s="11"/>
      <c r="P173" s="128"/>
      <c r="Q173" s="129"/>
      <c r="R173" s="19"/>
      <c r="S173" s="12"/>
      <c r="U173" s="5"/>
      <c r="V173" s="6"/>
      <c r="W173" s="6"/>
      <c r="AA173" s="6"/>
      <c r="AB173" s="6"/>
      <c r="AC173" s="6"/>
    </row>
    <row r="174" spans="1:29" ht="12.75">
      <c r="A174" s="7"/>
      <c r="B174" s="8"/>
      <c r="C174" s="9"/>
      <c r="D174" s="10"/>
      <c r="E174" s="127"/>
      <c r="F174" s="127"/>
      <c r="G174" s="12"/>
      <c r="H174" s="12"/>
      <c r="I174" s="11"/>
      <c r="J174" s="11"/>
      <c r="K174" s="11"/>
      <c r="L174" s="11"/>
      <c r="M174" s="11"/>
      <c r="N174" s="11"/>
      <c r="O174" s="11"/>
      <c r="P174" s="128"/>
      <c r="Q174" s="129"/>
      <c r="R174" s="19"/>
      <c r="S174" s="12"/>
      <c r="U174" s="5"/>
      <c r="V174" s="6"/>
      <c r="W174" s="6"/>
      <c r="AA174" s="6"/>
      <c r="AB174" s="6"/>
      <c r="AC174" s="6"/>
    </row>
    <row r="175" spans="1:29" ht="12.75">
      <c r="A175" s="7"/>
      <c r="B175" s="8"/>
      <c r="C175" s="9"/>
      <c r="D175" s="10"/>
      <c r="E175" s="127"/>
      <c r="F175" s="127"/>
      <c r="G175" s="12"/>
      <c r="H175" s="12"/>
      <c r="I175" s="11"/>
      <c r="J175" s="11"/>
      <c r="K175" s="11"/>
      <c r="L175" s="11"/>
      <c r="M175" s="11"/>
      <c r="N175" s="11"/>
      <c r="O175" s="11"/>
      <c r="P175" s="128"/>
      <c r="Q175" s="129"/>
      <c r="R175" s="19"/>
      <c r="S175" s="12"/>
      <c r="U175" s="5"/>
      <c r="V175" s="6"/>
      <c r="W175" s="6"/>
      <c r="AA175" s="6"/>
      <c r="AB175" s="6"/>
      <c r="AC175" s="6"/>
    </row>
    <row r="176" spans="1:29" ht="12.75">
      <c r="A176" s="7"/>
      <c r="B176" s="8"/>
      <c r="C176" s="9"/>
      <c r="D176" s="10"/>
      <c r="E176" s="127"/>
      <c r="F176" s="127"/>
      <c r="G176" s="12"/>
      <c r="H176" s="12"/>
      <c r="I176" s="11"/>
      <c r="J176" s="11"/>
      <c r="K176" s="11"/>
      <c r="L176" s="11"/>
      <c r="M176" s="11"/>
      <c r="N176" s="11"/>
      <c r="O176" s="11"/>
      <c r="P176" s="128"/>
      <c r="Q176" s="129"/>
      <c r="R176" s="19"/>
      <c r="S176" s="12"/>
      <c r="U176" s="5"/>
      <c r="V176" s="6"/>
      <c r="W176" s="6"/>
      <c r="AA176" s="6"/>
      <c r="AB176" s="6"/>
      <c r="AC176" s="6"/>
    </row>
    <row r="177" spans="1:29" ht="12.75">
      <c r="A177" s="7"/>
      <c r="B177" s="8"/>
      <c r="C177" s="9"/>
      <c r="D177" s="10"/>
      <c r="E177" s="127"/>
      <c r="F177" s="127"/>
      <c r="G177" s="12"/>
      <c r="H177" s="12"/>
      <c r="I177" s="11"/>
      <c r="J177" s="11"/>
      <c r="K177" s="11"/>
      <c r="L177" s="11"/>
      <c r="M177" s="11"/>
      <c r="N177" s="11"/>
      <c r="O177" s="11"/>
      <c r="P177" s="128"/>
      <c r="Q177" s="129"/>
      <c r="R177" s="19"/>
      <c r="S177" s="12"/>
      <c r="U177" s="5"/>
      <c r="V177" s="6"/>
      <c r="W177" s="6"/>
      <c r="AA177" s="6"/>
      <c r="AB177" s="6"/>
      <c r="AC177" s="6"/>
    </row>
    <row r="178" spans="1:29" ht="12.75">
      <c r="A178" s="7"/>
      <c r="B178" s="8"/>
      <c r="C178" s="9"/>
      <c r="D178" s="10"/>
      <c r="E178" s="127"/>
      <c r="F178" s="127"/>
      <c r="G178" s="12"/>
      <c r="H178" s="12"/>
      <c r="I178" s="11"/>
      <c r="J178" s="11"/>
      <c r="K178" s="11"/>
      <c r="L178" s="11"/>
      <c r="M178" s="11"/>
      <c r="N178" s="11"/>
      <c r="O178" s="11"/>
      <c r="P178" s="128"/>
      <c r="Q178" s="129"/>
      <c r="R178" s="19"/>
      <c r="S178" s="12"/>
      <c r="U178" s="5"/>
      <c r="V178" s="6"/>
      <c r="W178" s="6"/>
      <c r="AA178" s="6"/>
      <c r="AB178" s="6"/>
      <c r="AC178" s="6"/>
    </row>
    <row r="179" spans="1:29" ht="12.75">
      <c r="A179" s="7"/>
      <c r="B179" s="8"/>
      <c r="C179" s="9"/>
      <c r="D179" s="10"/>
      <c r="E179" s="127"/>
      <c r="F179" s="127"/>
      <c r="G179" s="12"/>
      <c r="H179" s="12"/>
      <c r="I179" s="11"/>
      <c r="J179" s="11"/>
      <c r="K179" s="11"/>
      <c r="L179" s="11"/>
      <c r="M179" s="11"/>
      <c r="N179" s="11"/>
      <c r="O179" s="11"/>
      <c r="P179" s="128"/>
      <c r="Q179" s="129"/>
      <c r="R179" s="19"/>
      <c r="S179" s="12"/>
      <c r="U179" s="5"/>
      <c r="V179" s="6"/>
      <c r="W179" s="6"/>
      <c r="AA179" s="6"/>
      <c r="AB179" s="6"/>
      <c r="AC179" s="6"/>
    </row>
    <row r="180" spans="1:29" ht="12.75">
      <c r="A180" s="7"/>
      <c r="B180" s="8"/>
      <c r="C180" s="9"/>
      <c r="D180" s="10"/>
      <c r="E180" s="127"/>
      <c r="F180" s="127"/>
      <c r="G180" s="12"/>
      <c r="H180" s="12"/>
      <c r="I180" s="11"/>
      <c r="J180" s="11"/>
      <c r="K180" s="11"/>
      <c r="L180" s="11"/>
      <c r="M180" s="11"/>
      <c r="N180" s="11"/>
      <c r="O180" s="11"/>
      <c r="P180" s="128"/>
      <c r="Q180" s="129"/>
      <c r="R180" s="19"/>
      <c r="S180" s="12"/>
      <c r="U180" s="5"/>
      <c r="V180" s="6"/>
      <c r="W180" s="6"/>
      <c r="AA180" s="6"/>
      <c r="AB180" s="6"/>
      <c r="AC180" s="6"/>
    </row>
    <row r="181" spans="1:29" ht="12.75">
      <c r="A181" s="7"/>
      <c r="B181" s="8"/>
      <c r="C181" s="9"/>
      <c r="D181" s="10"/>
      <c r="E181" s="127"/>
      <c r="F181" s="127"/>
      <c r="G181" s="12"/>
      <c r="H181" s="12"/>
      <c r="I181" s="11"/>
      <c r="J181" s="11"/>
      <c r="K181" s="11"/>
      <c r="L181" s="11"/>
      <c r="M181" s="11"/>
      <c r="N181" s="11"/>
      <c r="O181" s="11"/>
      <c r="P181" s="128"/>
      <c r="Q181" s="129"/>
      <c r="R181" s="19"/>
      <c r="S181" s="12"/>
      <c r="U181" s="5"/>
      <c r="V181" s="6"/>
      <c r="W181" s="6"/>
      <c r="AA181" s="6"/>
      <c r="AB181" s="6"/>
      <c r="AC181" s="6"/>
    </row>
    <row r="182" spans="1:29" ht="12.75">
      <c r="A182" s="7"/>
      <c r="B182" s="8"/>
      <c r="C182" s="9"/>
      <c r="D182" s="10"/>
      <c r="E182" s="127"/>
      <c r="F182" s="127"/>
      <c r="G182" s="12"/>
      <c r="H182" s="12"/>
      <c r="I182" s="11"/>
      <c r="J182" s="11"/>
      <c r="K182" s="11"/>
      <c r="L182" s="11"/>
      <c r="M182" s="11"/>
      <c r="N182" s="11"/>
      <c r="O182" s="11"/>
      <c r="P182" s="128"/>
      <c r="Q182" s="129"/>
      <c r="R182" s="19"/>
      <c r="S182" s="12"/>
      <c r="U182" s="5"/>
      <c r="V182" s="6"/>
      <c r="W182" s="6"/>
      <c r="AA182" s="6"/>
      <c r="AB182" s="6"/>
      <c r="AC182" s="6"/>
    </row>
    <row r="183" spans="1:29" ht="12.75">
      <c r="A183" s="7"/>
      <c r="B183" s="8"/>
      <c r="C183" s="9"/>
      <c r="D183" s="10"/>
      <c r="E183" s="127"/>
      <c r="F183" s="127"/>
      <c r="G183" s="12"/>
      <c r="H183" s="12"/>
      <c r="I183" s="11"/>
      <c r="J183" s="11"/>
      <c r="K183" s="11"/>
      <c r="L183" s="11"/>
      <c r="M183" s="11"/>
      <c r="N183" s="11"/>
      <c r="O183" s="11"/>
      <c r="P183" s="128"/>
      <c r="Q183" s="129"/>
      <c r="R183" s="19"/>
      <c r="S183" s="12"/>
      <c r="U183" s="5"/>
      <c r="V183" s="6"/>
      <c r="W183" s="6"/>
      <c r="AA183" s="6"/>
      <c r="AB183" s="6"/>
      <c r="AC183" s="6"/>
    </row>
    <row r="184" spans="1:29" ht="12.75">
      <c r="A184" s="7"/>
      <c r="B184" s="8"/>
      <c r="C184" s="9"/>
      <c r="D184" s="10"/>
      <c r="E184" s="127"/>
      <c r="F184" s="127"/>
      <c r="G184" s="12"/>
      <c r="H184" s="12"/>
      <c r="I184" s="11"/>
      <c r="J184" s="11"/>
      <c r="K184" s="11"/>
      <c r="L184" s="11"/>
      <c r="M184" s="11"/>
      <c r="N184" s="11"/>
      <c r="O184" s="11"/>
      <c r="P184" s="128"/>
      <c r="Q184" s="129"/>
      <c r="R184" s="19"/>
      <c r="S184" s="12"/>
      <c r="U184" s="5"/>
      <c r="V184" s="6"/>
      <c r="W184" s="6"/>
      <c r="AA184" s="6"/>
      <c r="AB184" s="6"/>
      <c r="AC184" s="6"/>
    </row>
    <row r="185" spans="1:29" ht="12.75">
      <c r="A185" s="7"/>
      <c r="B185" s="8"/>
      <c r="C185" s="9"/>
      <c r="D185" s="10"/>
      <c r="E185" s="127"/>
      <c r="F185" s="127"/>
      <c r="G185" s="12"/>
      <c r="H185" s="12"/>
      <c r="I185" s="11"/>
      <c r="J185" s="11"/>
      <c r="K185" s="11"/>
      <c r="L185" s="11"/>
      <c r="M185" s="11"/>
      <c r="N185" s="11"/>
      <c r="O185" s="11"/>
      <c r="P185" s="128"/>
      <c r="Q185" s="129"/>
      <c r="R185" s="19"/>
      <c r="S185" s="12"/>
      <c r="U185" s="5"/>
      <c r="V185" s="6"/>
      <c r="W185" s="6"/>
      <c r="AA185" s="6"/>
      <c r="AB185" s="6"/>
      <c r="AC185" s="6"/>
    </row>
    <row r="186" spans="1:29" ht="12.75">
      <c r="A186" s="7"/>
      <c r="B186" s="8"/>
      <c r="C186" s="9"/>
      <c r="D186" s="10"/>
      <c r="E186" s="127"/>
      <c r="F186" s="127"/>
      <c r="G186" s="12"/>
      <c r="H186" s="12"/>
      <c r="I186" s="11"/>
      <c r="J186" s="11"/>
      <c r="K186" s="11"/>
      <c r="L186" s="11"/>
      <c r="M186" s="11"/>
      <c r="N186" s="11"/>
      <c r="O186" s="11"/>
      <c r="P186" s="128"/>
      <c r="Q186" s="129"/>
      <c r="R186" s="19"/>
      <c r="S186" s="12"/>
      <c r="U186" s="5"/>
      <c r="V186" s="6"/>
      <c r="W186" s="6"/>
      <c r="AA186" s="6"/>
      <c r="AB186" s="6"/>
      <c r="AC186" s="6"/>
    </row>
    <row r="187" spans="1:29" ht="12.75">
      <c r="A187" s="7"/>
      <c r="B187" s="8"/>
      <c r="C187" s="9"/>
      <c r="D187" s="10"/>
      <c r="E187" s="127"/>
      <c r="F187" s="127"/>
      <c r="G187" s="12"/>
      <c r="H187" s="12"/>
      <c r="I187" s="11"/>
      <c r="J187" s="11"/>
      <c r="K187" s="11"/>
      <c r="L187" s="11"/>
      <c r="M187" s="11"/>
      <c r="N187" s="11"/>
      <c r="O187" s="11"/>
      <c r="P187" s="128"/>
      <c r="Q187" s="129"/>
      <c r="R187" s="19"/>
      <c r="S187" s="12"/>
      <c r="U187" s="5"/>
      <c r="V187" s="6"/>
      <c r="W187" s="6"/>
      <c r="AA187" s="6"/>
      <c r="AB187" s="6"/>
      <c r="AC187" s="6"/>
    </row>
    <row r="188" spans="1:29" ht="12.75">
      <c r="A188" s="7"/>
      <c r="B188" s="8"/>
      <c r="C188" s="9"/>
      <c r="D188" s="10"/>
      <c r="E188" s="127"/>
      <c r="F188" s="127"/>
      <c r="G188" s="12"/>
      <c r="H188" s="12"/>
      <c r="I188" s="11"/>
      <c r="J188" s="11"/>
      <c r="K188" s="11"/>
      <c r="L188" s="11"/>
      <c r="M188" s="11"/>
      <c r="N188" s="11"/>
      <c r="O188" s="11"/>
      <c r="P188" s="128"/>
      <c r="Q188" s="129"/>
      <c r="R188" s="19"/>
      <c r="S188" s="12"/>
      <c r="U188" s="5"/>
      <c r="V188" s="6"/>
      <c r="W188" s="6"/>
      <c r="AA188" s="6"/>
      <c r="AB188" s="6"/>
      <c r="AC188" s="6"/>
    </row>
    <row r="189" spans="1:29" ht="12.75">
      <c r="A189" s="7"/>
      <c r="B189" s="8"/>
      <c r="C189" s="9"/>
      <c r="D189" s="10"/>
      <c r="E189" s="127"/>
      <c r="F189" s="127"/>
      <c r="G189" s="12"/>
      <c r="H189" s="12"/>
      <c r="I189" s="11"/>
      <c r="J189" s="11"/>
      <c r="K189" s="11"/>
      <c r="L189" s="11"/>
      <c r="M189" s="11"/>
      <c r="N189" s="11"/>
      <c r="O189" s="11"/>
      <c r="P189" s="128"/>
      <c r="Q189" s="129"/>
      <c r="R189" s="19"/>
      <c r="S189" s="12"/>
      <c r="U189" s="5"/>
      <c r="V189" s="6"/>
      <c r="W189" s="6"/>
      <c r="AA189" s="6"/>
      <c r="AB189" s="6"/>
      <c r="AC189" s="6"/>
    </row>
    <row r="190" spans="1:29" ht="12.75">
      <c r="A190" s="7"/>
      <c r="B190" s="8"/>
      <c r="C190" s="9"/>
      <c r="D190" s="10"/>
      <c r="E190" s="127"/>
      <c r="F190" s="127"/>
      <c r="G190" s="12"/>
      <c r="H190" s="12"/>
      <c r="I190" s="11"/>
      <c r="J190" s="11"/>
      <c r="K190" s="11"/>
      <c r="L190" s="11"/>
      <c r="M190" s="11"/>
      <c r="N190" s="11"/>
      <c r="O190" s="11"/>
      <c r="P190" s="128"/>
      <c r="Q190" s="129"/>
      <c r="R190" s="19"/>
      <c r="S190" s="12"/>
      <c r="U190" s="5"/>
      <c r="V190" s="6"/>
      <c r="W190" s="6"/>
      <c r="AA190" s="6"/>
      <c r="AB190" s="6"/>
      <c r="AC190" s="6"/>
    </row>
    <row r="191" spans="1:29" ht="12.75">
      <c r="A191" s="7"/>
      <c r="B191" s="8"/>
      <c r="C191" s="9"/>
      <c r="D191" s="10"/>
      <c r="E191" s="127"/>
      <c r="F191" s="127"/>
      <c r="G191" s="12"/>
      <c r="H191" s="12"/>
      <c r="I191" s="11"/>
      <c r="J191" s="11"/>
      <c r="K191" s="11"/>
      <c r="L191" s="11"/>
      <c r="M191" s="11"/>
      <c r="N191" s="11"/>
      <c r="O191" s="11"/>
      <c r="P191" s="128"/>
      <c r="Q191" s="129"/>
      <c r="R191" s="19"/>
      <c r="S191" s="12"/>
      <c r="U191" s="5"/>
      <c r="V191" s="6"/>
      <c r="W191" s="6"/>
      <c r="AA191" s="6"/>
      <c r="AB191" s="6"/>
      <c r="AC191" s="6"/>
    </row>
    <row r="192" spans="1:29" ht="12.75">
      <c r="A192" s="7"/>
      <c r="B192" s="8"/>
      <c r="C192" s="9"/>
      <c r="D192" s="10"/>
      <c r="E192" s="127"/>
      <c r="F192" s="127"/>
      <c r="G192" s="12"/>
      <c r="H192" s="12"/>
      <c r="I192" s="11"/>
      <c r="J192" s="11"/>
      <c r="K192" s="11"/>
      <c r="L192" s="11"/>
      <c r="M192" s="11"/>
      <c r="N192" s="11"/>
      <c r="O192" s="11"/>
      <c r="P192" s="128"/>
      <c r="Q192" s="129"/>
      <c r="R192" s="19"/>
      <c r="S192" s="12"/>
      <c r="U192" s="5"/>
      <c r="V192" s="6"/>
      <c r="W192" s="6"/>
      <c r="AA192" s="6"/>
      <c r="AB192" s="6"/>
      <c r="AC192" s="6"/>
    </row>
    <row r="193" spans="1:29" ht="12.75">
      <c r="A193" s="7"/>
      <c r="B193" s="8"/>
      <c r="C193" s="9"/>
      <c r="D193" s="10"/>
      <c r="E193" s="127"/>
      <c r="F193" s="127"/>
      <c r="G193" s="12"/>
      <c r="H193" s="12"/>
      <c r="I193" s="11"/>
      <c r="J193" s="11"/>
      <c r="K193" s="11"/>
      <c r="L193" s="11"/>
      <c r="M193" s="11"/>
      <c r="N193" s="11"/>
      <c r="O193" s="11"/>
      <c r="P193" s="128"/>
      <c r="Q193" s="129"/>
      <c r="R193" s="19"/>
      <c r="S193" s="12"/>
      <c r="U193" s="5"/>
      <c r="V193" s="6"/>
      <c r="W193" s="6"/>
      <c r="AA193" s="6"/>
      <c r="AB193" s="6"/>
      <c r="AC193" s="6"/>
    </row>
    <row r="194" spans="1:29" ht="12.75">
      <c r="A194" s="7"/>
      <c r="B194" s="8"/>
      <c r="C194" s="9"/>
      <c r="D194" s="10"/>
      <c r="E194" s="127"/>
      <c r="F194" s="127"/>
      <c r="G194" s="12"/>
      <c r="H194" s="12"/>
      <c r="I194" s="11"/>
      <c r="J194" s="11"/>
      <c r="K194" s="11"/>
      <c r="L194" s="11"/>
      <c r="M194" s="11"/>
      <c r="N194" s="11"/>
      <c r="O194" s="11"/>
      <c r="P194" s="128"/>
      <c r="Q194" s="129"/>
      <c r="R194" s="19"/>
      <c r="S194" s="12"/>
      <c r="U194" s="5"/>
      <c r="V194" s="6"/>
      <c r="W194" s="6"/>
      <c r="AA194" s="6"/>
      <c r="AB194" s="6"/>
      <c r="AC194" s="6"/>
    </row>
    <row r="195" spans="1:29" ht="12.75">
      <c r="A195" s="7"/>
      <c r="B195" s="8"/>
      <c r="C195" s="9"/>
      <c r="D195" s="10"/>
      <c r="E195" s="127"/>
      <c r="F195" s="127"/>
      <c r="G195" s="12"/>
      <c r="H195" s="12"/>
      <c r="I195" s="11"/>
      <c r="J195" s="11"/>
      <c r="K195" s="11"/>
      <c r="L195" s="11"/>
      <c r="M195" s="11"/>
      <c r="N195" s="11"/>
      <c r="O195" s="11"/>
      <c r="P195" s="128"/>
      <c r="Q195" s="129"/>
      <c r="R195" s="19"/>
      <c r="S195" s="12"/>
      <c r="U195" s="5"/>
      <c r="V195" s="6"/>
      <c r="W195" s="6"/>
      <c r="AA195" s="6"/>
      <c r="AB195" s="6"/>
      <c r="AC195" s="6"/>
    </row>
    <row r="196" spans="1:29" ht="12.75">
      <c r="A196" s="7"/>
      <c r="B196" s="8"/>
      <c r="C196" s="9"/>
      <c r="D196" s="10"/>
      <c r="E196" s="127"/>
      <c r="F196" s="127"/>
      <c r="G196" s="12"/>
      <c r="H196" s="12"/>
      <c r="I196" s="11"/>
      <c r="J196" s="11"/>
      <c r="K196" s="11"/>
      <c r="L196" s="11"/>
      <c r="M196" s="11"/>
      <c r="N196" s="11"/>
      <c r="O196" s="11"/>
      <c r="P196" s="128"/>
      <c r="Q196" s="129"/>
      <c r="R196" s="19"/>
      <c r="S196" s="12"/>
      <c r="U196" s="5"/>
      <c r="V196" s="6"/>
      <c r="W196" s="6"/>
      <c r="AA196" s="6"/>
      <c r="AB196" s="6"/>
      <c r="AC196" s="6"/>
    </row>
    <row r="197" spans="1:29" ht="12.75">
      <c r="A197" s="7"/>
      <c r="B197" s="8"/>
      <c r="C197" s="9"/>
      <c r="D197" s="10"/>
      <c r="E197" s="127"/>
      <c r="F197" s="127"/>
      <c r="G197" s="12"/>
      <c r="H197" s="12"/>
      <c r="I197" s="11"/>
      <c r="J197" s="11"/>
      <c r="K197" s="11"/>
      <c r="L197" s="11"/>
      <c r="M197" s="11"/>
      <c r="N197" s="11"/>
      <c r="O197" s="11"/>
      <c r="P197" s="128"/>
      <c r="Q197" s="129"/>
      <c r="R197" s="19"/>
      <c r="S197" s="12"/>
      <c r="U197" s="5"/>
      <c r="V197" s="6"/>
      <c r="W197" s="6"/>
      <c r="AA197" s="6"/>
      <c r="AB197" s="6"/>
      <c r="AC197" s="6"/>
    </row>
    <row r="198" spans="1:29" ht="12.75">
      <c r="A198" s="7"/>
      <c r="B198" s="8"/>
      <c r="C198" s="9"/>
      <c r="D198" s="10"/>
      <c r="E198" s="127"/>
      <c r="F198" s="127"/>
      <c r="G198" s="12"/>
      <c r="H198" s="12"/>
      <c r="I198" s="11"/>
      <c r="J198" s="11"/>
      <c r="K198" s="11"/>
      <c r="L198" s="11"/>
      <c r="M198" s="11"/>
      <c r="N198" s="11"/>
      <c r="O198" s="11"/>
      <c r="P198" s="128"/>
      <c r="Q198" s="129"/>
      <c r="R198" s="19"/>
      <c r="S198" s="12"/>
      <c r="U198" s="5"/>
      <c r="V198" s="6"/>
      <c r="W198" s="6"/>
      <c r="AA198" s="6"/>
      <c r="AB198" s="6"/>
      <c r="AC198" s="6"/>
    </row>
    <row r="199" spans="1:29" ht="12.75">
      <c r="A199" s="7"/>
      <c r="B199" s="8"/>
      <c r="C199" s="9"/>
      <c r="D199" s="10"/>
      <c r="E199" s="127"/>
      <c r="F199" s="127"/>
      <c r="G199" s="12"/>
      <c r="H199" s="12"/>
      <c r="I199" s="11"/>
      <c r="J199" s="11"/>
      <c r="K199" s="11"/>
      <c r="L199" s="11"/>
      <c r="M199" s="11"/>
      <c r="N199" s="11"/>
      <c r="O199" s="11"/>
      <c r="P199" s="128"/>
      <c r="Q199" s="129"/>
      <c r="R199" s="19"/>
      <c r="S199" s="12"/>
      <c r="U199" s="5"/>
      <c r="V199" s="6"/>
      <c r="W199" s="6"/>
      <c r="AA199" s="6"/>
      <c r="AB199" s="6"/>
      <c r="AC199" s="6"/>
    </row>
    <row r="200" spans="1:29" ht="12.75" customHeight="1">
      <c r="A200" s="7"/>
      <c r="B200" s="8"/>
      <c r="C200" s="9"/>
      <c r="D200" s="10"/>
      <c r="E200" s="127"/>
      <c r="F200" s="127"/>
      <c r="G200" s="630"/>
      <c r="H200" s="630"/>
      <c r="I200" s="630"/>
      <c r="J200" s="630"/>
      <c r="K200" s="630"/>
      <c r="L200" s="630"/>
      <c r="M200" s="630"/>
      <c r="N200" s="630"/>
      <c r="O200" s="630"/>
      <c r="P200" s="630"/>
      <c r="Q200" s="129"/>
      <c r="R200" s="19"/>
      <c r="S200" s="12"/>
      <c r="U200" s="5"/>
      <c r="V200" s="6"/>
      <c r="W200" s="6"/>
      <c r="AA200" s="6"/>
      <c r="AB200" s="6"/>
      <c r="AC200" s="6"/>
    </row>
    <row r="201" spans="1:29" ht="12.75" customHeight="1">
      <c r="A201" s="7"/>
      <c r="B201" s="8"/>
      <c r="C201" s="9"/>
      <c r="D201" s="10"/>
      <c r="E201" s="127"/>
      <c r="F201" s="127"/>
      <c r="G201" s="630"/>
      <c r="H201" s="630"/>
      <c r="I201" s="630"/>
      <c r="J201" s="630"/>
      <c r="K201" s="630"/>
      <c r="L201" s="630"/>
      <c r="M201" s="630"/>
      <c r="N201" s="630"/>
      <c r="O201" s="630"/>
      <c r="P201" s="630"/>
      <c r="Q201" s="129"/>
      <c r="R201" s="19"/>
      <c r="S201" s="12"/>
      <c r="U201" s="5"/>
      <c r="V201" s="6"/>
      <c r="W201" s="6"/>
      <c r="AA201" s="6"/>
      <c r="AB201" s="6"/>
      <c r="AC201" s="6"/>
    </row>
    <row r="202" spans="1:29" ht="12.75">
      <c r="A202" s="7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U202" s="5"/>
      <c r="V202" s="6"/>
      <c r="W202" s="6"/>
      <c r="AA202" s="6"/>
      <c r="AB202" s="6"/>
      <c r="AC202" s="6"/>
    </row>
    <row r="203" spans="1:29" ht="12.75">
      <c r="A203" s="7"/>
      <c r="B203" s="8"/>
      <c r="C203" s="9"/>
      <c r="D203" s="10"/>
      <c r="E203" s="11"/>
      <c r="F203" s="11"/>
      <c r="G203" s="12"/>
      <c r="H203" s="12"/>
      <c r="I203" s="11"/>
      <c r="J203" s="11"/>
      <c r="K203" s="11"/>
      <c r="L203" s="11"/>
      <c r="M203" s="11"/>
      <c r="N203" s="11"/>
      <c r="O203" s="11"/>
      <c r="P203" s="13"/>
      <c r="Q203" s="14"/>
      <c r="R203" s="15"/>
      <c r="T203" s="16"/>
      <c r="U203" s="5"/>
      <c r="V203" s="6"/>
      <c r="W203" s="6"/>
      <c r="X203" s="6"/>
      <c r="AA203" s="6"/>
      <c r="AB203" s="6"/>
      <c r="AC203" s="6"/>
    </row>
    <row r="204" spans="1:29" ht="12.75">
      <c r="A204" s="7"/>
      <c r="B204" s="8"/>
      <c r="C204" s="9"/>
      <c r="D204" s="10"/>
      <c r="E204" s="11"/>
      <c r="F204" s="11"/>
      <c r="G204" s="12"/>
      <c r="H204" s="12"/>
      <c r="I204" s="11"/>
      <c r="J204" s="11"/>
      <c r="K204" s="11"/>
      <c r="L204" s="11"/>
      <c r="M204" s="11"/>
      <c r="N204" s="11"/>
      <c r="O204" s="11"/>
      <c r="P204" s="13"/>
      <c r="Q204" s="14"/>
      <c r="R204" s="15"/>
      <c r="T204" s="17"/>
      <c r="U204" s="5"/>
      <c r="V204" s="6"/>
      <c r="W204" s="6"/>
      <c r="X204" s="6"/>
      <c r="AA204" s="6"/>
      <c r="AB204" s="6"/>
      <c r="AC204" s="6"/>
    </row>
    <row r="205" spans="1:29" ht="12.75">
      <c r="A205" s="7"/>
      <c r="B205" s="18"/>
      <c r="C205" s="19"/>
      <c r="D205" s="20"/>
      <c r="E205" s="21"/>
      <c r="F205" s="21"/>
      <c r="G205" s="20"/>
      <c r="H205" s="20"/>
      <c r="I205" s="20"/>
      <c r="J205" s="21"/>
      <c r="K205" s="21"/>
      <c r="L205" s="21"/>
      <c r="M205" s="21"/>
      <c r="N205" s="21"/>
      <c r="O205" s="21"/>
      <c r="P205" s="22"/>
      <c r="Q205" s="7"/>
      <c r="R205" s="15"/>
      <c r="T205" s="17"/>
      <c r="U205" s="5"/>
      <c r="V205" s="6"/>
      <c r="W205" s="6"/>
      <c r="X205" s="6"/>
      <c r="AA205" s="6"/>
      <c r="AB205" s="6"/>
      <c r="AC205" s="6"/>
    </row>
    <row r="206" spans="1:29" ht="12.75">
      <c r="A206" s="7"/>
      <c r="B206" s="8"/>
      <c r="C206" s="9"/>
      <c r="D206" s="10"/>
      <c r="E206" s="11"/>
      <c r="F206" s="11"/>
      <c r="G206" s="12"/>
      <c r="H206" s="12"/>
      <c r="I206" s="11"/>
      <c r="J206" s="11"/>
      <c r="K206" s="11"/>
      <c r="L206" s="11"/>
      <c r="M206" s="11"/>
      <c r="N206" s="11"/>
      <c r="O206" s="11"/>
      <c r="P206" s="13"/>
      <c r="Q206" s="14"/>
      <c r="R206" s="15"/>
      <c r="T206" s="17"/>
      <c r="U206" s="5"/>
      <c r="V206" s="6"/>
      <c r="W206" s="6"/>
      <c r="X206" s="6"/>
      <c r="AA206" s="6"/>
      <c r="AB206" s="6"/>
      <c r="AC206" s="6"/>
    </row>
    <row r="207" spans="1:29" ht="12.75">
      <c r="A207" s="7"/>
      <c r="B207" s="8"/>
      <c r="C207" s="9"/>
      <c r="D207" s="10"/>
      <c r="E207" s="11"/>
      <c r="F207" s="11"/>
      <c r="G207" s="12"/>
      <c r="H207" s="12"/>
      <c r="I207" s="11"/>
      <c r="J207" s="11"/>
      <c r="K207" s="11"/>
      <c r="L207" s="11"/>
      <c r="M207" s="11"/>
      <c r="N207" s="11"/>
      <c r="O207" s="11"/>
      <c r="P207" s="13"/>
      <c r="Q207" s="14"/>
      <c r="R207" s="15"/>
      <c r="T207" s="16"/>
      <c r="U207" s="5"/>
      <c r="V207" s="6"/>
      <c r="W207" s="6"/>
      <c r="X207" s="6"/>
      <c r="AA207" s="6"/>
      <c r="AB207" s="6"/>
      <c r="AC207" s="6"/>
    </row>
    <row r="208" spans="1:29" ht="12.75">
      <c r="A208" s="7"/>
      <c r="B208" s="18"/>
      <c r="C208" s="19"/>
      <c r="D208" s="20"/>
      <c r="E208" s="21"/>
      <c r="F208" s="21"/>
      <c r="G208" s="20"/>
      <c r="H208" s="20"/>
      <c r="I208" s="20"/>
      <c r="J208" s="21"/>
      <c r="K208" s="21"/>
      <c r="L208" s="21"/>
      <c r="M208" s="21"/>
      <c r="N208" s="21"/>
      <c r="O208" s="21"/>
      <c r="P208" s="22"/>
      <c r="Q208" s="7"/>
      <c r="R208" s="15"/>
      <c r="T208" s="17"/>
      <c r="U208" s="5"/>
      <c r="V208" s="6"/>
      <c r="W208" s="6"/>
      <c r="X208" s="6"/>
      <c r="AA208" s="6"/>
      <c r="AB208" s="6"/>
      <c r="AC208" s="6"/>
    </row>
    <row r="209" spans="1:29" ht="12.75">
      <c r="A209" s="7"/>
      <c r="B209" s="8"/>
      <c r="C209" s="9"/>
      <c r="D209" s="10"/>
      <c r="E209" s="11"/>
      <c r="F209" s="11"/>
      <c r="G209" s="12"/>
      <c r="H209" s="12"/>
      <c r="I209" s="11"/>
      <c r="J209" s="11"/>
      <c r="K209" s="11"/>
      <c r="L209" s="11"/>
      <c r="M209" s="11"/>
      <c r="N209" s="11"/>
      <c r="O209" s="11"/>
      <c r="P209" s="13"/>
      <c r="Q209" s="14"/>
      <c r="R209" s="15"/>
      <c r="T209" s="16"/>
      <c r="U209" s="5"/>
      <c r="V209" s="6"/>
      <c r="W209" s="6"/>
      <c r="X209" s="6"/>
      <c r="AA209" s="6"/>
      <c r="AB209" s="6"/>
      <c r="AC209" s="6"/>
    </row>
    <row r="210" spans="1:29" ht="12.75">
      <c r="A210" s="7"/>
      <c r="B210" s="8"/>
      <c r="C210" s="9"/>
      <c r="D210" s="10"/>
      <c r="E210" s="11"/>
      <c r="F210" s="11"/>
      <c r="G210" s="12"/>
      <c r="H210" s="12"/>
      <c r="I210" s="11"/>
      <c r="J210" s="11"/>
      <c r="K210" s="11"/>
      <c r="L210" s="11"/>
      <c r="M210" s="11"/>
      <c r="N210" s="11"/>
      <c r="O210" s="11"/>
      <c r="P210" s="13"/>
      <c r="Q210" s="14"/>
      <c r="R210" s="15"/>
      <c r="T210" s="17"/>
      <c r="U210" s="5"/>
      <c r="V210" s="6"/>
      <c r="W210" s="6"/>
      <c r="X210" s="6"/>
      <c r="AA210" s="6"/>
      <c r="AB210" s="6"/>
      <c r="AC210" s="6"/>
    </row>
    <row r="211" spans="1:29" ht="12.75">
      <c r="A211" s="7"/>
      <c r="B211" s="8"/>
      <c r="C211" s="9"/>
      <c r="D211" s="10"/>
      <c r="E211" s="11"/>
      <c r="F211" s="11"/>
      <c r="G211" s="12"/>
      <c r="H211" s="12"/>
      <c r="I211" s="11"/>
      <c r="J211" s="11"/>
      <c r="K211" s="11"/>
      <c r="L211" s="11"/>
      <c r="M211" s="11"/>
      <c r="N211" s="11"/>
      <c r="O211" s="11"/>
      <c r="P211" s="13"/>
      <c r="Q211" s="14"/>
      <c r="R211" s="15"/>
      <c r="T211" s="16"/>
      <c r="U211" s="5"/>
      <c r="V211" s="6"/>
      <c r="W211" s="6"/>
      <c r="X211" s="6"/>
      <c r="AA211" s="6"/>
      <c r="AB211" s="6"/>
      <c r="AC211" s="6"/>
    </row>
    <row r="212" spans="1:29" ht="12.75">
      <c r="A212" s="7"/>
      <c r="B212" s="8"/>
      <c r="C212" s="9"/>
      <c r="D212" s="10"/>
      <c r="E212" s="11"/>
      <c r="F212" s="11"/>
      <c r="G212" s="12"/>
      <c r="H212" s="12"/>
      <c r="I212" s="11"/>
      <c r="J212" s="11"/>
      <c r="K212" s="11"/>
      <c r="L212" s="11"/>
      <c r="M212" s="11"/>
      <c r="N212" s="11"/>
      <c r="O212" s="11"/>
      <c r="P212" s="13"/>
      <c r="Q212" s="14"/>
      <c r="R212" s="15"/>
      <c r="T212" s="16"/>
      <c r="U212" s="5"/>
      <c r="V212" s="6"/>
      <c r="W212" s="6"/>
      <c r="X212" s="6"/>
      <c r="AA212" s="6"/>
      <c r="AB212" s="6"/>
      <c r="AC212" s="6"/>
    </row>
    <row r="213" spans="1:29" ht="12.75">
      <c r="A213" s="7"/>
      <c r="B213" s="8"/>
      <c r="C213" s="9"/>
      <c r="D213" s="10"/>
      <c r="E213" s="11"/>
      <c r="F213" s="11"/>
      <c r="G213" s="12"/>
      <c r="H213" s="12"/>
      <c r="I213" s="11"/>
      <c r="J213" s="11"/>
      <c r="K213" s="11"/>
      <c r="L213" s="11"/>
      <c r="M213" s="11"/>
      <c r="N213" s="11"/>
      <c r="O213" s="11"/>
      <c r="P213" s="13"/>
      <c r="Q213" s="14"/>
      <c r="R213" s="15"/>
      <c r="T213" s="16"/>
      <c r="U213" s="5"/>
      <c r="V213" s="6"/>
      <c r="W213" s="6"/>
      <c r="X213" s="6"/>
      <c r="AA213" s="6"/>
      <c r="AB213" s="6"/>
      <c r="AC213" s="6"/>
    </row>
    <row r="214" spans="1:29" ht="13.5" customHeight="1">
      <c r="A214" s="7"/>
      <c r="B214" s="8"/>
      <c r="C214" s="9"/>
      <c r="D214" s="10"/>
      <c r="E214" s="11"/>
      <c r="F214" s="11"/>
      <c r="G214" s="12"/>
      <c r="H214" s="12"/>
      <c r="I214" s="11"/>
      <c r="J214" s="11"/>
      <c r="K214" s="11"/>
      <c r="L214" s="11"/>
      <c r="M214" s="11"/>
      <c r="N214" s="11"/>
      <c r="O214" s="11"/>
      <c r="P214" s="13"/>
      <c r="Q214" s="14"/>
      <c r="R214" s="15"/>
      <c r="T214" s="16"/>
      <c r="U214" s="5"/>
      <c r="V214" s="6"/>
      <c r="W214" s="6"/>
      <c r="X214" s="6"/>
      <c r="AA214" s="6"/>
      <c r="AB214" s="6"/>
      <c r="AC214" s="6"/>
    </row>
    <row r="215" spans="1:29" ht="12.75">
      <c r="A215" s="7"/>
      <c r="B215" s="8"/>
      <c r="C215" s="9"/>
      <c r="D215" s="10"/>
      <c r="E215" s="11"/>
      <c r="F215" s="11"/>
      <c r="G215" s="12"/>
      <c r="H215" s="12"/>
      <c r="I215" s="11"/>
      <c r="J215" s="11"/>
      <c r="K215" s="11"/>
      <c r="L215" s="11"/>
      <c r="M215" s="11"/>
      <c r="N215" s="11"/>
      <c r="O215" s="11"/>
      <c r="P215" s="13"/>
      <c r="Q215" s="14"/>
      <c r="R215" s="15"/>
      <c r="T215" s="17"/>
      <c r="U215" s="5"/>
      <c r="V215" s="6"/>
      <c r="W215" s="6"/>
      <c r="X215" s="6"/>
      <c r="AA215" s="6"/>
      <c r="AB215" s="6"/>
      <c r="AC215" s="6"/>
    </row>
    <row r="216" spans="1:29" ht="12.75">
      <c r="A216" s="7"/>
      <c r="B216" s="8"/>
      <c r="C216" s="19"/>
      <c r="D216" s="10"/>
      <c r="E216" s="11"/>
      <c r="F216" s="11"/>
      <c r="G216" s="12"/>
      <c r="H216" s="12"/>
      <c r="I216" s="11"/>
      <c r="J216" s="11"/>
      <c r="K216" s="11"/>
      <c r="L216" s="11"/>
      <c r="M216" s="11"/>
      <c r="N216" s="11"/>
      <c r="O216" s="11"/>
      <c r="P216" s="13"/>
      <c r="Q216" s="14"/>
      <c r="R216" s="15"/>
      <c r="T216" s="16"/>
      <c r="U216" s="5"/>
      <c r="V216" s="6"/>
      <c r="W216" s="6"/>
      <c r="X216" s="6"/>
      <c r="AA216" s="6"/>
      <c r="AB216" s="6"/>
      <c r="AC216" s="6"/>
    </row>
    <row r="217" spans="1:29" ht="12.75">
      <c r="A217" s="7"/>
      <c r="B217" s="8"/>
      <c r="C217" s="9"/>
      <c r="D217" s="10"/>
      <c r="E217" s="11"/>
      <c r="F217" s="11"/>
      <c r="G217" s="12"/>
      <c r="H217" s="12"/>
      <c r="I217" s="11"/>
      <c r="J217" s="11"/>
      <c r="K217" s="11"/>
      <c r="L217" s="11"/>
      <c r="M217" s="11"/>
      <c r="N217" s="11"/>
      <c r="O217" s="11"/>
      <c r="P217" s="13"/>
      <c r="Q217" s="14"/>
      <c r="R217" s="15"/>
      <c r="T217" s="17"/>
      <c r="U217" s="5"/>
      <c r="V217" s="6"/>
      <c r="W217" s="6"/>
      <c r="X217" s="6"/>
      <c r="AA217" s="6"/>
      <c r="AB217" s="6"/>
      <c r="AC217" s="6"/>
    </row>
    <row r="218" spans="1:29" ht="12.75">
      <c r="A218" s="7"/>
      <c r="B218" s="8"/>
      <c r="C218" s="9"/>
      <c r="D218" s="10"/>
      <c r="E218" s="11"/>
      <c r="F218" s="11"/>
      <c r="G218" s="12"/>
      <c r="H218" s="12"/>
      <c r="I218" s="11"/>
      <c r="J218" s="11"/>
      <c r="K218" s="11"/>
      <c r="L218" s="11"/>
      <c r="M218" s="11"/>
      <c r="N218" s="11"/>
      <c r="O218" s="11"/>
      <c r="P218" s="13"/>
      <c r="Q218" s="14"/>
      <c r="R218" s="15"/>
      <c r="T218" s="17"/>
      <c r="U218" s="5"/>
      <c r="V218" s="6"/>
      <c r="W218" s="6"/>
      <c r="X218" s="6"/>
      <c r="AA218" s="6"/>
      <c r="AB218" s="6"/>
      <c r="AC218" s="6"/>
    </row>
    <row r="219" spans="1:29" ht="12.75">
      <c r="A219" s="7"/>
      <c r="B219" s="8"/>
      <c r="C219" s="9"/>
      <c r="D219" s="10"/>
      <c r="E219" s="11"/>
      <c r="F219" s="11"/>
      <c r="G219" s="12"/>
      <c r="H219" s="12"/>
      <c r="I219" s="11"/>
      <c r="J219" s="11"/>
      <c r="K219" s="11"/>
      <c r="L219" s="11"/>
      <c r="M219" s="11"/>
      <c r="N219" s="11"/>
      <c r="O219" s="11"/>
      <c r="P219" s="13"/>
      <c r="Q219" s="14"/>
      <c r="R219" s="15"/>
      <c r="T219" s="17"/>
      <c r="U219" s="5"/>
      <c r="V219" s="6"/>
      <c r="W219" s="6"/>
      <c r="X219" s="6"/>
      <c r="AA219" s="6"/>
      <c r="AB219" s="6"/>
      <c r="AC219" s="6"/>
    </row>
    <row r="220" spans="1:29" ht="12.75">
      <c r="A220" s="7"/>
      <c r="B220" s="8"/>
      <c r="C220" s="9"/>
      <c r="D220" s="10"/>
      <c r="E220" s="11"/>
      <c r="F220" s="11"/>
      <c r="G220" s="12"/>
      <c r="H220" s="12"/>
      <c r="I220" s="11"/>
      <c r="J220" s="11"/>
      <c r="K220" s="11"/>
      <c r="L220" s="11"/>
      <c r="M220" s="11"/>
      <c r="N220" s="11"/>
      <c r="O220" s="11"/>
      <c r="P220" s="13"/>
      <c r="Q220" s="14"/>
      <c r="R220" s="15"/>
      <c r="T220" s="16"/>
      <c r="U220" s="5"/>
      <c r="V220" s="6"/>
      <c r="W220" s="6"/>
      <c r="X220" s="6"/>
      <c r="AA220" s="6"/>
      <c r="AB220" s="6"/>
      <c r="AC220" s="6"/>
    </row>
    <row r="221" spans="1:29" ht="12.75">
      <c r="A221" s="7"/>
      <c r="B221" s="8"/>
      <c r="C221" s="9"/>
      <c r="D221" s="10"/>
      <c r="E221" s="11"/>
      <c r="F221" s="11"/>
      <c r="G221" s="12"/>
      <c r="H221" s="12"/>
      <c r="I221" s="11"/>
      <c r="J221" s="11"/>
      <c r="K221" s="11"/>
      <c r="L221" s="11"/>
      <c r="M221" s="11"/>
      <c r="N221" s="11"/>
      <c r="O221" s="11"/>
      <c r="P221" s="13"/>
      <c r="Q221" s="14"/>
      <c r="R221" s="15"/>
      <c r="T221" s="17"/>
      <c r="U221" s="5"/>
      <c r="V221" s="6"/>
      <c r="W221" s="6"/>
      <c r="X221" s="6"/>
      <c r="AA221" s="6"/>
      <c r="AB221" s="6"/>
      <c r="AC221" s="6"/>
    </row>
    <row r="222" spans="1:29" ht="12.75">
      <c r="A222" s="7"/>
      <c r="B222" s="8"/>
      <c r="C222" s="9"/>
      <c r="D222" s="10"/>
      <c r="E222" s="11"/>
      <c r="F222" s="11"/>
      <c r="G222" s="12"/>
      <c r="H222" s="12"/>
      <c r="I222" s="11"/>
      <c r="J222" s="11"/>
      <c r="K222" s="11"/>
      <c r="L222" s="11"/>
      <c r="M222" s="11"/>
      <c r="N222" s="11"/>
      <c r="O222" s="11"/>
      <c r="P222" s="13"/>
      <c r="Q222" s="14"/>
      <c r="R222" s="15"/>
      <c r="T222" s="17"/>
      <c r="U222" s="5"/>
      <c r="V222" s="6"/>
      <c r="W222" s="6"/>
      <c r="X222" s="6"/>
      <c r="AA222" s="6"/>
      <c r="AB222" s="6"/>
      <c r="AC222" s="6"/>
    </row>
    <row r="223" spans="1:29" ht="12.75">
      <c r="A223" s="7"/>
      <c r="B223" s="18"/>
      <c r="C223" s="19"/>
      <c r="D223" s="20"/>
      <c r="E223" s="21"/>
      <c r="F223" s="21"/>
      <c r="G223" s="20"/>
      <c r="H223" s="20"/>
      <c r="I223" s="20"/>
      <c r="J223" s="21"/>
      <c r="K223" s="21"/>
      <c r="L223" s="21"/>
      <c r="M223" s="21"/>
      <c r="N223" s="21"/>
      <c r="O223" s="21"/>
      <c r="P223" s="22"/>
      <c r="Q223" s="7"/>
      <c r="R223" s="15"/>
      <c r="T223" s="16"/>
      <c r="U223" s="5"/>
      <c r="V223" s="6"/>
      <c r="W223" s="6"/>
      <c r="X223" s="6"/>
      <c r="AA223" s="6"/>
      <c r="AB223" s="6"/>
      <c r="AC223" s="6"/>
    </row>
    <row r="224" spans="1:29" ht="12.75">
      <c r="A224" s="7"/>
      <c r="B224" s="8"/>
      <c r="C224" s="9"/>
      <c r="D224" s="10"/>
      <c r="E224" s="11"/>
      <c r="F224" s="11"/>
      <c r="G224" s="12"/>
      <c r="H224" s="12"/>
      <c r="I224" s="11"/>
      <c r="J224" s="11"/>
      <c r="K224" s="11"/>
      <c r="L224" s="11"/>
      <c r="M224" s="11"/>
      <c r="N224" s="11"/>
      <c r="O224" s="11"/>
      <c r="P224" s="13"/>
      <c r="Q224" s="14"/>
      <c r="R224" s="15"/>
      <c r="T224" s="17"/>
      <c r="U224" s="5"/>
      <c r="V224" s="6"/>
      <c r="W224" s="6"/>
      <c r="X224" s="6"/>
      <c r="AA224" s="6"/>
      <c r="AB224" s="6"/>
      <c r="AC224" s="6"/>
    </row>
    <row r="225" spans="1:29" ht="12.75">
      <c r="A225" s="7"/>
      <c r="B225" s="18"/>
      <c r="C225" s="19"/>
      <c r="D225" s="20"/>
      <c r="E225" s="21"/>
      <c r="F225" s="21"/>
      <c r="G225" s="20"/>
      <c r="H225" s="20"/>
      <c r="I225" s="20"/>
      <c r="J225" s="21"/>
      <c r="K225" s="21"/>
      <c r="L225" s="21"/>
      <c r="M225" s="21"/>
      <c r="N225" s="21"/>
      <c r="O225" s="21"/>
      <c r="P225" s="22"/>
      <c r="Q225" s="7"/>
      <c r="R225" s="15"/>
      <c r="T225" s="17"/>
      <c r="U225" s="5"/>
      <c r="V225" s="6"/>
      <c r="W225" s="6"/>
      <c r="X225" s="6"/>
      <c r="AA225" s="6"/>
      <c r="AB225" s="6"/>
      <c r="AC225" s="6"/>
    </row>
    <row r="226" spans="1:29" ht="12.75">
      <c r="A226" s="7"/>
      <c r="B226" s="18"/>
      <c r="C226" s="19"/>
      <c r="D226" s="20"/>
      <c r="E226" s="21"/>
      <c r="F226" s="21"/>
      <c r="G226" s="20"/>
      <c r="H226" s="20"/>
      <c r="I226" s="20"/>
      <c r="J226" s="21"/>
      <c r="K226" s="21"/>
      <c r="L226" s="21"/>
      <c r="M226" s="21"/>
      <c r="N226" s="21"/>
      <c r="O226" s="21"/>
      <c r="P226" s="22"/>
      <c r="Q226" s="7"/>
      <c r="R226" s="15"/>
      <c r="T226" s="17"/>
      <c r="U226" s="5"/>
      <c r="V226" s="6"/>
      <c r="W226" s="6"/>
      <c r="X226" s="6"/>
      <c r="AA226" s="6"/>
      <c r="AB226" s="6"/>
      <c r="AC226" s="6"/>
    </row>
    <row r="227" spans="1:29" ht="12.75">
      <c r="A227" s="7"/>
      <c r="B227" s="8"/>
      <c r="C227" s="19"/>
      <c r="D227" s="20"/>
      <c r="E227" s="21"/>
      <c r="F227" s="21"/>
      <c r="G227" s="20"/>
      <c r="H227" s="20"/>
      <c r="I227" s="20"/>
      <c r="J227" s="21"/>
      <c r="K227" s="21"/>
      <c r="L227" s="21"/>
      <c r="M227" s="21"/>
      <c r="N227" s="21"/>
      <c r="O227" s="21"/>
      <c r="P227" s="22"/>
      <c r="Q227" s="7"/>
      <c r="R227" s="15"/>
      <c r="T227" s="17"/>
      <c r="U227" s="5"/>
      <c r="V227" s="6"/>
      <c r="W227" s="6"/>
      <c r="X227" s="6"/>
      <c r="AA227" s="6"/>
      <c r="AB227" s="6"/>
      <c r="AC227" s="6"/>
    </row>
    <row r="228" spans="1:29" ht="12.75">
      <c r="A228" s="7"/>
      <c r="B228" s="18"/>
      <c r="C228" s="19"/>
      <c r="D228" s="20"/>
      <c r="E228" s="21"/>
      <c r="F228" s="21"/>
      <c r="G228" s="20"/>
      <c r="H228" s="20"/>
      <c r="I228" s="20"/>
      <c r="J228" s="21"/>
      <c r="K228" s="21"/>
      <c r="L228" s="21"/>
      <c r="M228" s="21"/>
      <c r="N228" s="21"/>
      <c r="O228" s="21"/>
      <c r="P228" s="22"/>
      <c r="Q228" s="7"/>
      <c r="R228" s="15"/>
      <c r="T228" s="17"/>
      <c r="U228" s="5"/>
      <c r="V228" s="6"/>
      <c r="W228" s="6"/>
      <c r="X228" s="6"/>
      <c r="AA228" s="6"/>
      <c r="AB228" s="6"/>
      <c r="AC228" s="6"/>
    </row>
    <row r="229" spans="1:29" ht="12.75">
      <c r="A229" s="7"/>
      <c r="B229" s="8"/>
      <c r="C229" s="9"/>
      <c r="D229" s="10"/>
      <c r="E229" s="11"/>
      <c r="F229" s="11"/>
      <c r="G229" s="12"/>
      <c r="H229" s="12"/>
      <c r="I229" s="11"/>
      <c r="J229" s="11"/>
      <c r="K229" s="11"/>
      <c r="L229" s="11"/>
      <c r="M229" s="11"/>
      <c r="N229" s="11"/>
      <c r="O229" s="11"/>
      <c r="P229" s="13"/>
      <c r="Q229" s="14"/>
      <c r="R229" s="15"/>
      <c r="T229" s="17"/>
      <c r="U229" s="5"/>
      <c r="V229" s="6"/>
      <c r="W229" s="6"/>
      <c r="X229" s="6"/>
      <c r="AA229" s="6"/>
      <c r="AB229" s="6"/>
      <c r="AC229" s="6"/>
    </row>
    <row r="230" spans="1:29" ht="12.75">
      <c r="A230" s="7"/>
      <c r="B230" s="8"/>
      <c r="C230" s="9"/>
      <c r="D230" s="10"/>
      <c r="E230" s="11"/>
      <c r="F230" s="11"/>
      <c r="G230" s="12"/>
      <c r="H230" s="12"/>
      <c r="I230" s="11"/>
      <c r="J230" s="11"/>
      <c r="K230" s="11"/>
      <c r="L230" s="11"/>
      <c r="M230" s="11"/>
      <c r="N230" s="11"/>
      <c r="O230" s="11"/>
      <c r="P230" s="13"/>
      <c r="Q230" s="14"/>
      <c r="R230" s="15"/>
      <c r="T230" s="17"/>
      <c r="U230" s="5"/>
      <c r="V230" s="6"/>
      <c r="W230" s="6"/>
      <c r="X230" s="6"/>
      <c r="AA230" s="6"/>
      <c r="AB230" s="6"/>
      <c r="AC230" s="6"/>
    </row>
    <row r="231" spans="1:29" ht="12.75">
      <c r="A231" s="7"/>
      <c r="B231" s="8"/>
      <c r="C231" s="9"/>
      <c r="D231" s="10"/>
      <c r="E231" s="11"/>
      <c r="F231" s="11"/>
      <c r="G231" s="12"/>
      <c r="H231" s="12"/>
      <c r="I231" s="11"/>
      <c r="J231" s="11"/>
      <c r="K231" s="11"/>
      <c r="L231" s="11"/>
      <c r="M231" s="11"/>
      <c r="N231" s="11"/>
      <c r="O231" s="11"/>
      <c r="P231" s="13"/>
      <c r="Q231" s="14"/>
      <c r="R231" s="15"/>
      <c r="T231" s="17"/>
      <c r="U231" s="5"/>
      <c r="V231" s="6"/>
      <c r="W231" s="6"/>
      <c r="X231" s="6"/>
      <c r="AA231" s="6"/>
      <c r="AB231" s="6"/>
      <c r="AC231" s="6"/>
    </row>
    <row r="232" spans="1:29" ht="12.75">
      <c r="A232" s="7"/>
      <c r="B232" s="8"/>
      <c r="C232" s="9"/>
      <c r="D232" s="10"/>
      <c r="E232" s="11"/>
      <c r="F232" s="11"/>
      <c r="G232" s="12"/>
      <c r="H232" s="12"/>
      <c r="I232" s="11"/>
      <c r="J232" s="11"/>
      <c r="K232" s="11"/>
      <c r="L232" s="11"/>
      <c r="M232" s="11"/>
      <c r="N232" s="11"/>
      <c r="O232" s="11"/>
      <c r="P232" s="13"/>
      <c r="Q232" s="14"/>
      <c r="R232" s="15"/>
      <c r="T232" s="16"/>
      <c r="U232" s="5"/>
      <c r="V232" s="6"/>
      <c r="W232" s="6"/>
      <c r="X232" s="6"/>
      <c r="AA232" s="6"/>
      <c r="AB232" s="6"/>
      <c r="AC232" s="6"/>
    </row>
    <row r="233" spans="1:29" ht="12.75">
      <c r="A233" s="7"/>
      <c r="B233" s="8"/>
      <c r="C233" s="9"/>
      <c r="D233" s="10"/>
      <c r="E233" s="11"/>
      <c r="F233" s="11"/>
      <c r="G233" s="12"/>
      <c r="H233" s="12"/>
      <c r="I233" s="11"/>
      <c r="J233" s="11"/>
      <c r="K233" s="11"/>
      <c r="L233" s="11"/>
      <c r="M233" s="11"/>
      <c r="N233" s="11"/>
      <c r="O233" s="11"/>
      <c r="P233" s="13"/>
      <c r="Q233" s="14"/>
      <c r="R233" s="15"/>
      <c r="T233" s="17"/>
      <c r="U233" s="5"/>
      <c r="V233" s="6"/>
      <c r="W233" s="6"/>
      <c r="X233" s="6"/>
      <c r="AA233" s="6"/>
      <c r="AB233" s="6"/>
      <c r="AC233" s="6"/>
    </row>
    <row r="234" spans="1:29" ht="12.75">
      <c r="A234" s="7"/>
      <c r="B234" s="18"/>
      <c r="C234" s="19"/>
      <c r="D234" s="20"/>
      <c r="E234" s="21"/>
      <c r="F234" s="21"/>
      <c r="G234" s="20"/>
      <c r="H234" s="20"/>
      <c r="I234" s="20"/>
      <c r="J234" s="21"/>
      <c r="K234" s="21"/>
      <c r="L234" s="21"/>
      <c r="M234" s="21"/>
      <c r="N234" s="21"/>
      <c r="O234" s="21"/>
      <c r="P234" s="22"/>
      <c r="Q234" s="7"/>
      <c r="R234" s="15"/>
      <c r="T234" s="17"/>
      <c r="U234" s="5"/>
      <c r="V234" s="6"/>
      <c r="W234" s="6"/>
      <c r="X234" s="6"/>
      <c r="AA234" s="6"/>
      <c r="AB234" s="6"/>
      <c r="AC234" s="6"/>
    </row>
    <row r="235" spans="1:29" ht="12.75">
      <c r="A235" s="7"/>
      <c r="B235" s="18"/>
      <c r="C235" s="19"/>
      <c r="D235" s="20"/>
      <c r="E235" s="21"/>
      <c r="F235" s="21"/>
      <c r="G235" s="20"/>
      <c r="H235" s="20"/>
      <c r="I235" s="20"/>
      <c r="J235" s="21"/>
      <c r="K235" s="21"/>
      <c r="L235" s="21"/>
      <c r="M235" s="21"/>
      <c r="N235" s="21"/>
      <c r="O235" s="21"/>
      <c r="P235" s="22"/>
      <c r="Q235" s="7"/>
      <c r="R235" s="15"/>
      <c r="T235" s="17"/>
      <c r="U235" s="5"/>
      <c r="V235" s="6"/>
      <c r="W235" s="6"/>
      <c r="X235" s="6"/>
      <c r="AA235" s="6"/>
      <c r="AB235" s="6"/>
      <c r="AC235" s="6"/>
    </row>
    <row r="236" spans="1:29" ht="12.75">
      <c r="A236" s="7"/>
      <c r="B236" s="8"/>
      <c r="C236" s="9"/>
      <c r="D236" s="10"/>
      <c r="E236" s="11"/>
      <c r="F236" s="11"/>
      <c r="G236" s="12"/>
      <c r="H236" s="12"/>
      <c r="I236" s="11"/>
      <c r="J236" s="11"/>
      <c r="K236" s="11"/>
      <c r="L236" s="11"/>
      <c r="M236" s="11"/>
      <c r="N236" s="11"/>
      <c r="O236" s="11"/>
      <c r="P236" s="13"/>
      <c r="Q236" s="14"/>
      <c r="R236" s="15"/>
      <c r="T236" s="17"/>
      <c r="U236" s="5"/>
      <c r="V236" s="6"/>
      <c r="W236" s="6"/>
      <c r="X236" s="6"/>
      <c r="AA236" s="6"/>
      <c r="AB236" s="6"/>
      <c r="AC236" s="6"/>
    </row>
    <row r="237" spans="1:29" ht="12.75">
      <c r="A237" s="7"/>
      <c r="B237" s="18"/>
      <c r="C237" s="19"/>
      <c r="D237" s="20"/>
      <c r="E237" s="21"/>
      <c r="F237" s="21"/>
      <c r="G237" s="20"/>
      <c r="H237" s="20"/>
      <c r="I237" s="20"/>
      <c r="J237" s="21"/>
      <c r="K237" s="21"/>
      <c r="L237" s="21"/>
      <c r="M237" s="21"/>
      <c r="N237" s="21"/>
      <c r="O237" s="21"/>
      <c r="P237" s="22"/>
      <c r="Q237" s="7"/>
      <c r="R237" s="15"/>
      <c r="T237" s="17"/>
      <c r="U237" s="5"/>
      <c r="V237" s="6"/>
      <c r="W237" s="6"/>
      <c r="X237" s="6"/>
      <c r="AA237" s="6"/>
      <c r="AB237" s="6"/>
      <c r="AC237" s="6"/>
    </row>
    <row r="238" spans="1:29" ht="12.75">
      <c r="A238" s="7"/>
      <c r="B238" s="18"/>
      <c r="C238" s="19"/>
      <c r="D238" s="20"/>
      <c r="E238" s="21"/>
      <c r="F238" s="21"/>
      <c r="G238" s="20"/>
      <c r="H238" s="20"/>
      <c r="I238" s="20"/>
      <c r="J238" s="21"/>
      <c r="K238" s="21"/>
      <c r="L238" s="21"/>
      <c r="M238" s="21"/>
      <c r="N238" s="21"/>
      <c r="O238" s="21"/>
      <c r="P238" s="7"/>
      <c r="Q238" s="7"/>
      <c r="R238" s="15"/>
      <c r="T238" s="17"/>
      <c r="U238" s="5"/>
      <c r="V238" s="6"/>
      <c r="W238" s="6"/>
      <c r="X238" s="6"/>
      <c r="AA238" s="6"/>
      <c r="AB238" s="6"/>
      <c r="AC238" s="6"/>
    </row>
    <row r="239" spans="1:29" ht="12.75">
      <c r="A239" s="7"/>
      <c r="B239" s="18"/>
      <c r="C239" s="19"/>
      <c r="D239" s="20"/>
      <c r="E239" s="21"/>
      <c r="F239" s="21"/>
      <c r="G239" s="20"/>
      <c r="H239" s="20"/>
      <c r="I239" s="20"/>
      <c r="J239" s="21"/>
      <c r="K239" s="21"/>
      <c r="L239" s="21"/>
      <c r="M239" s="21"/>
      <c r="N239" s="21"/>
      <c r="O239" s="21"/>
      <c r="P239" s="22"/>
      <c r="Q239" s="7"/>
      <c r="R239" s="15"/>
      <c r="T239" s="17"/>
      <c r="U239" s="5"/>
      <c r="V239" s="6"/>
      <c r="W239" s="6"/>
      <c r="X239" s="6"/>
      <c r="AA239" s="6"/>
      <c r="AB239" s="6"/>
      <c r="AC239" s="6"/>
    </row>
    <row r="240" spans="1:29" ht="12.75">
      <c r="A240" s="7"/>
      <c r="B240" s="8"/>
      <c r="C240" s="9"/>
      <c r="D240" s="10"/>
      <c r="E240" s="11"/>
      <c r="F240" s="11"/>
      <c r="G240" s="12"/>
      <c r="H240" s="12"/>
      <c r="I240" s="11"/>
      <c r="J240" s="11"/>
      <c r="K240" s="11"/>
      <c r="L240" s="11"/>
      <c r="M240" s="11"/>
      <c r="N240" s="11"/>
      <c r="O240" s="11"/>
      <c r="P240" s="13"/>
      <c r="Q240" s="14"/>
      <c r="R240" s="15"/>
      <c r="T240" s="17"/>
      <c r="U240" s="5"/>
      <c r="V240" s="6"/>
      <c r="W240" s="6"/>
      <c r="X240" s="6"/>
      <c r="AA240" s="6"/>
      <c r="AB240" s="6"/>
      <c r="AC240" s="6"/>
    </row>
    <row r="241" spans="1:29" ht="12.75">
      <c r="A241" s="7"/>
      <c r="B241" s="8"/>
      <c r="C241" s="9"/>
      <c r="D241" s="10"/>
      <c r="E241" s="11"/>
      <c r="F241" s="11"/>
      <c r="G241" s="12"/>
      <c r="H241" s="12"/>
      <c r="I241" s="11"/>
      <c r="J241" s="11"/>
      <c r="K241" s="11"/>
      <c r="L241" s="11"/>
      <c r="M241" s="11"/>
      <c r="N241" s="11"/>
      <c r="O241" s="11"/>
      <c r="P241" s="13"/>
      <c r="Q241" s="14"/>
      <c r="R241" s="15"/>
      <c r="T241" s="17"/>
      <c r="U241" s="5"/>
      <c r="V241" s="6"/>
      <c r="W241" s="6"/>
      <c r="X241" s="6"/>
      <c r="AA241" s="6"/>
      <c r="AB241" s="6"/>
      <c r="AC241" s="6"/>
    </row>
    <row r="242" spans="1:29" ht="12.75">
      <c r="A242" s="7"/>
      <c r="B242" s="18"/>
      <c r="C242" s="19"/>
      <c r="D242" s="20"/>
      <c r="E242" s="21"/>
      <c r="F242" s="21"/>
      <c r="G242" s="20"/>
      <c r="H242" s="20"/>
      <c r="I242" s="20"/>
      <c r="J242" s="21"/>
      <c r="K242" s="21"/>
      <c r="L242" s="21"/>
      <c r="M242" s="21"/>
      <c r="N242" s="21"/>
      <c r="O242" s="21"/>
      <c r="P242" s="22"/>
      <c r="Q242" s="7"/>
      <c r="R242" s="15"/>
      <c r="T242" s="17"/>
      <c r="U242" s="5"/>
      <c r="V242" s="6"/>
      <c r="W242" s="6"/>
      <c r="X242" s="6"/>
      <c r="AA242" s="6"/>
      <c r="AB242" s="6"/>
      <c r="AC242" s="6"/>
    </row>
    <row r="243" spans="1:29" ht="12.75">
      <c r="A243" s="7"/>
      <c r="B243" s="8"/>
      <c r="C243" s="9"/>
      <c r="D243" s="10"/>
      <c r="E243" s="11"/>
      <c r="F243" s="11"/>
      <c r="G243" s="12"/>
      <c r="H243" s="12"/>
      <c r="I243" s="11"/>
      <c r="J243" s="11"/>
      <c r="K243" s="11"/>
      <c r="L243" s="11"/>
      <c r="M243" s="11"/>
      <c r="N243" s="11"/>
      <c r="O243" s="11"/>
      <c r="P243" s="13"/>
      <c r="Q243" s="14"/>
      <c r="R243" s="15"/>
      <c r="T243" s="17"/>
      <c r="U243" s="5"/>
      <c r="V243" s="6"/>
      <c r="W243" s="6"/>
      <c r="X243" s="6"/>
      <c r="AA243" s="6"/>
      <c r="AB243" s="6"/>
      <c r="AC243" s="6"/>
    </row>
    <row r="244" spans="1:29" ht="12.75">
      <c r="A244" s="7"/>
      <c r="B244" s="8"/>
      <c r="C244" s="9"/>
      <c r="D244" s="20"/>
      <c r="E244" s="21"/>
      <c r="F244" s="21"/>
      <c r="G244" s="20"/>
      <c r="H244" s="20"/>
      <c r="I244" s="20"/>
      <c r="J244" s="21"/>
      <c r="K244" s="21"/>
      <c r="L244" s="21"/>
      <c r="M244" s="21"/>
      <c r="N244" s="21"/>
      <c r="O244" s="21"/>
      <c r="P244" s="22"/>
      <c r="Q244" s="7"/>
      <c r="R244" s="15"/>
      <c r="T244" s="17"/>
      <c r="U244" s="5"/>
      <c r="V244" s="6"/>
      <c r="W244" s="6"/>
      <c r="X244" s="6"/>
      <c r="AA244" s="6"/>
      <c r="AB244" s="6"/>
      <c r="AC244" s="6"/>
    </row>
    <row r="245" spans="1:29" ht="12.75">
      <c r="A245" s="7"/>
      <c r="B245" s="8"/>
      <c r="C245" s="9"/>
      <c r="D245" s="10"/>
      <c r="E245" s="11"/>
      <c r="F245" s="11"/>
      <c r="G245" s="12"/>
      <c r="H245" s="12"/>
      <c r="I245" s="11"/>
      <c r="J245" s="11"/>
      <c r="K245" s="11"/>
      <c r="L245" s="11"/>
      <c r="M245" s="11"/>
      <c r="N245" s="11"/>
      <c r="O245" s="11"/>
      <c r="P245" s="13"/>
      <c r="Q245" s="14"/>
      <c r="R245" s="15"/>
      <c r="T245" s="17"/>
      <c r="U245" s="5"/>
      <c r="V245" s="6"/>
      <c r="W245" s="6"/>
      <c r="X245" s="6"/>
      <c r="AA245" s="6"/>
      <c r="AB245" s="6"/>
      <c r="AC245" s="6"/>
    </row>
    <row r="246" spans="1:29" ht="12.75">
      <c r="A246" s="7"/>
      <c r="B246" s="8"/>
      <c r="C246" s="9"/>
      <c r="D246" s="10"/>
      <c r="E246" s="11"/>
      <c r="F246" s="11"/>
      <c r="G246" s="12"/>
      <c r="H246" s="12"/>
      <c r="I246" s="11"/>
      <c r="J246" s="11"/>
      <c r="K246" s="11"/>
      <c r="L246" s="11"/>
      <c r="M246" s="11"/>
      <c r="N246" s="11"/>
      <c r="O246" s="11"/>
      <c r="P246" s="13"/>
      <c r="Q246" s="14"/>
      <c r="R246" s="15"/>
      <c r="T246" s="17"/>
      <c r="U246" s="5"/>
      <c r="V246" s="6"/>
      <c r="W246" s="6"/>
      <c r="X246" s="6"/>
      <c r="AA246" s="6"/>
      <c r="AB246" s="6"/>
      <c r="AC246" s="6"/>
    </row>
    <row r="247" spans="1:29" ht="12.75">
      <c r="A247" s="7"/>
      <c r="B247" s="8"/>
      <c r="C247" s="9"/>
      <c r="D247" s="10"/>
      <c r="E247" s="11"/>
      <c r="F247" s="11"/>
      <c r="G247" s="12"/>
      <c r="H247" s="12"/>
      <c r="I247" s="11"/>
      <c r="J247" s="11"/>
      <c r="K247" s="11"/>
      <c r="L247" s="11"/>
      <c r="M247" s="11"/>
      <c r="N247" s="11"/>
      <c r="O247" s="11"/>
      <c r="P247" s="13"/>
      <c r="Q247" s="14"/>
      <c r="R247" s="15"/>
      <c r="T247" s="17"/>
      <c r="U247" s="5"/>
      <c r="V247" s="6"/>
      <c r="W247" s="6"/>
      <c r="X247" s="6"/>
      <c r="AA247" s="6"/>
      <c r="AB247" s="6"/>
      <c r="AC247" s="6"/>
    </row>
    <row r="248" spans="1:29" ht="12.75">
      <c r="A248" s="7"/>
      <c r="B248" s="8"/>
      <c r="C248" s="9"/>
      <c r="D248" s="10"/>
      <c r="E248" s="11"/>
      <c r="F248" s="11"/>
      <c r="G248" s="12"/>
      <c r="H248" s="12"/>
      <c r="I248" s="11"/>
      <c r="J248" s="11"/>
      <c r="K248" s="11"/>
      <c r="L248" s="11"/>
      <c r="M248" s="11"/>
      <c r="N248" s="11"/>
      <c r="O248" s="11"/>
      <c r="P248" s="13"/>
      <c r="Q248" s="14"/>
      <c r="R248" s="15"/>
      <c r="T248" s="16"/>
      <c r="U248" s="5"/>
      <c r="V248" s="6"/>
      <c r="W248" s="6"/>
      <c r="X248" s="6"/>
      <c r="AA248" s="6"/>
      <c r="AB248" s="6"/>
      <c r="AC248" s="6"/>
    </row>
    <row r="249" spans="1:29" ht="12.75">
      <c r="A249" s="7"/>
      <c r="B249" s="8"/>
      <c r="C249" s="9"/>
      <c r="D249" s="10"/>
      <c r="E249" s="11"/>
      <c r="F249" s="11"/>
      <c r="G249" s="12"/>
      <c r="H249" s="12"/>
      <c r="I249" s="11"/>
      <c r="J249" s="11"/>
      <c r="K249" s="11"/>
      <c r="L249" s="11"/>
      <c r="M249" s="11"/>
      <c r="N249" s="11"/>
      <c r="O249" s="11"/>
      <c r="P249" s="13"/>
      <c r="Q249" s="14"/>
      <c r="R249" s="15"/>
      <c r="T249" s="17"/>
      <c r="U249" s="5"/>
      <c r="V249" s="6"/>
      <c r="W249" s="6"/>
      <c r="X249" s="6"/>
      <c r="AA249" s="6"/>
      <c r="AB249" s="6"/>
      <c r="AC249" s="6"/>
    </row>
    <row r="250" spans="1:29" ht="12.75">
      <c r="A250" s="7"/>
      <c r="B250" s="18"/>
      <c r="C250" s="19"/>
      <c r="D250" s="20"/>
      <c r="E250" s="21"/>
      <c r="F250" s="21"/>
      <c r="G250" s="20"/>
      <c r="H250" s="20"/>
      <c r="I250" s="20"/>
      <c r="J250" s="21"/>
      <c r="K250" s="21"/>
      <c r="L250" s="21"/>
      <c r="M250" s="21"/>
      <c r="N250" s="21"/>
      <c r="O250" s="21"/>
      <c r="P250" s="22"/>
      <c r="Q250" s="7"/>
      <c r="R250" s="15"/>
      <c r="T250" s="16"/>
      <c r="U250" s="5"/>
      <c r="V250" s="6"/>
      <c r="W250" s="6"/>
      <c r="X250" s="6"/>
      <c r="AA250" s="6"/>
      <c r="AB250" s="6"/>
      <c r="AC250" s="6"/>
    </row>
    <row r="251" spans="1:29" ht="12.75">
      <c r="A251" s="7"/>
      <c r="B251" s="8"/>
      <c r="C251" s="9"/>
      <c r="D251" s="10"/>
      <c r="E251" s="11"/>
      <c r="F251" s="11"/>
      <c r="G251" s="12"/>
      <c r="H251" s="12"/>
      <c r="I251" s="11"/>
      <c r="J251" s="11"/>
      <c r="K251" s="11"/>
      <c r="L251" s="11"/>
      <c r="M251" s="11"/>
      <c r="N251" s="11"/>
      <c r="O251" s="11"/>
      <c r="P251" s="13"/>
      <c r="Q251" s="14"/>
      <c r="R251" s="15"/>
      <c r="T251" s="17"/>
      <c r="U251" s="5"/>
      <c r="V251" s="6"/>
      <c r="W251" s="6"/>
      <c r="X251" s="6"/>
      <c r="AA251" s="6"/>
      <c r="AB251" s="6"/>
      <c r="AC251" s="6"/>
    </row>
    <row r="252" spans="1:29" ht="12.75">
      <c r="A252" s="7"/>
      <c r="B252" s="8"/>
      <c r="C252" s="9"/>
      <c r="D252" s="10"/>
      <c r="E252" s="11"/>
      <c r="F252" s="11"/>
      <c r="G252" s="12"/>
      <c r="H252" s="12"/>
      <c r="I252" s="11"/>
      <c r="J252" s="11"/>
      <c r="K252" s="11"/>
      <c r="L252" s="11"/>
      <c r="M252" s="11"/>
      <c r="N252" s="11"/>
      <c r="O252" s="11"/>
      <c r="P252" s="23"/>
      <c r="Q252" s="14"/>
      <c r="R252" s="15"/>
      <c r="T252" s="17"/>
      <c r="U252" s="5"/>
      <c r="V252" s="6"/>
      <c r="W252" s="6"/>
      <c r="X252" s="6"/>
      <c r="AA252" s="6"/>
      <c r="AB252" s="6"/>
      <c r="AC252" s="6"/>
    </row>
    <row r="253" spans="1:29" ht="12.75">
      <c r="A253" s="7"/>
      <c r="B253" s="18"/>
      <c r="C253" s="19"/>
      <c r="D253" s="20"/>
      <c r="E253" s="21"/>
      <c r="F253" s="21"/>
      <c r="G253" s="20"/>
      <c r="H253" s="20"/>
      <c r="I253" s="20"/>
      <c r="J253" s="21"/>
      <c r="K253" s="21"/>
      <c r="L253" s="21"/>
      <c r="M253" s="21"/>
      <c r="N253" s="21"/>
      <c r="O253" s="21"/>
      <c r="P253" s="7"/>
      <c r="Q253" s="7"/>
      <c r="R253" s="15"/>
      <c r="T253" s="16"/>
      <c r="U253" s="5"/>
      <c r="V253" s="6"/>
      <c r="W253" s="6"/>
      <c r="X253" s="6"/>
      <c r="AA253" s="6"/>
      <c r="AB253" s="6"/>
      <c r="AC253" s="6"/>
    </row>
    <row r="254" spans="1:29" ht="12.75">
      <c r="A254" s="7"/>
      <c r="B254" s="8"/>
      <c r="C254" s="9"/>
      <c r="D254" s="10"/>
      <c r="E254" s="11"/>
      <c r="F254" s="11"/>
      <c r="G254" s="12"/>
      <c r="H254" s="12"/>
      <c r="I254" s="11"/>
      <c r="J254" s="11"/>
      <c r="K254" s="11"/>
      <c r="L254" s="11"/>
      <c r="M254" s="11"/>
      <c r="N254" s="11"/>
      <c r="O254" s="11"/>
      <c r="P254" s="13"/>
      <c r="Q254" s="14"/>
      <c r="R254" s="15"/>
      <c r="T254" s="16"/>
      <c r="U254" s="5"/>
      <c r="V254" s="6"/>
      <c r="W254" s="6"/>
      <c r="X254" s="6"/>
      <c r="AA254" s="6"/>
      <c r="AB254" s="6"/>
      <c r="AC254" s="6"/>
    </row>
    <row r="255" spans="1:29" ht="12.75">
      <c r="A255" s="7"/>
      <c r="B255" s="18"/>
      <c r="C255" s="19"/>
      <c r="D255" s="20"/>
      <c r="E255" s="21"/>
      <c r="F255" s="21"/>
      <c r="G255" s="20"/>
      <c r="H255" s="20"/>
      <c r="I255" s="20"/>
      <c r="J255" s="21"/>
      <c r="K255" s="21"/>
      <c r="L255" s="21"/>
      <c r="M255" s="21"/>
      <c r="N255" s="21"/>
      <c r="O255" s="21"/>
      <c r="P255" s="22"/>
      <c r="Q255" s="7"/>
      <c r="R255" s="15"/>
      <c r="T255" s="17"/>
      <c r="U255" s="5"/>
      <c r="V255" s="6"/>
      <c r="W255" s="6"/>
      <c r="X255" s="6"/>
      <c r="AA255" s="6"/>
      <c r="AB255" s="6"/>
      <c r="AC255" s="6"/>
    </row>
    <row r="256" spans="1:29" ht="12.75">
      <c r="A256" s="7"/>
      <c r="B256" s="8"/>
      <c r="C256" s="9"/>
      <c r="D256" s="20"/>
      <c r="E256" s="21"/>
      <c r="F256" s="21"/>
      <c r="G256" s="20"/>
      <c r="H256" s="20"/>
      <c r="I256" s="20"/>
      <c r="J256" s="21"/>
      <c r="K256" s="21"/>
      <c r="L256" s="21"/>
      <c r="M256" s="21"/>
      <c r="N256" s="21"/>
      <c r="O256" s="21"/>
      <c r="P256" s="22"/>
      <c r="Q256" s="7"/>
      <c r="R256" s="15"/>
      <c r="T256" s="17"/>
      <c r="U256" s="5"/>
      <c r="V256" s="6"/>
      <c r="W256" s="6"/>
      <c r="X256" s="6"/>
      <c r="AA256" s="6"/>
      <c r="AB256" s="6"/>
      <c r="AC256" s="6"/>
    </row>
    <row r="257" spans="1:29" ht="12.75">
      <c r="A257" s="7"/>
      <c r="B257" s="8"/>
      <c r="C257" s="9"/>
      <c r="D257" s="10"/>
      <c r="E257" s="11"/>
      <c r="F257" s="11"/>
      <c r="G257" s="12"/>
      <c r="H257" s="12"/>
      <c r="I257" s="11"/>
      <c r="J257" s="11"/>
      <c r="K257" s="11"/>
      <c r="L257" s="11"/>
      <c r="M257" s="11"/>
      <c r="N257" s="11"/>
      <c r="O257" s="11"/>
      <c r="P257" s="13"/>
      <c r="Q257" s="14"/>
      <c r="R257" s="15"/>
      <c r="T257" s="16"/>
      <c r="U257" s="5"/>
      <c r="V257" s="6"/>
      <c r="W257" s="6"/>
      <c r="X257" s="6"/>
      <c r="AA257" s="6"/>
      <c r="AB257" s="6"/>
      <c r="AC257" s="6"/>
    </row>
    <row r="258" spans="1:29" ht="12.75">
      <c r="A258" s="7"/>
      <c r="B258" s="8"/>
      <c r="C258" s="9"/>
      <c r="D258" s="10"/>
      <c r="E258" s="11"/>
      <c r="F258" s="11"/>
      <c r="G258" s="12"/>
      <c r="H258" s="12"/>
      <c r="I258" s="11"/>
      <c r="J258" s="11"/>
      <c r="K258" s="11"/>
      <c r="L258" s="11"/>
      <c r="M258" s="11"/>
      <c r="N258" s="11"/>
      <c r="O258" s="11"/>
      <c r="P258" s="13"/>
      <c r="Q258" s="14"/>
      <c r="R258" s="15"/>
      <c r="T258" s="16"/>
      <c r="U258" s="5"/>
      <c r="V258" s="6"/>
      <c r="W258" s="6"/>
      <c r="X258" s="6"/>
      <c r="AA258" s="6"/>
      <c r="AB258" s="6"/>
      <c r="AC258" s="6"/>
    </row>
    <row r="259" spans="1:29" ht="12.75">
      <c r="A259" s="7"/>
      <c r="B259" s="8"/>
      <c r="C259" s="9"/>
      <c r="D259" s="10"/>
      <c r="E259" s="11"/>
      <c r="F259" s="11"/>
      <c r="G259" s="12"/>
      <c r="H259" s="12"/>
      <c r="I259" s="11"/>
      <c r="J259" s="11"/>
      <c r="K259" s="11"/>
      <c r="L259" s="11"/>
      <c r="M259" s="11"/>
      <c r="N259" s="11"/>
      <c r="O259" s="11"/>
      <c r="P259" s="13"/>
      <c r="Q259" s="14"/>
      <c r="R259" s="15"/>
      <c r="T259" s="17"/>
      <c r="U259" s="5"/>
      <c r="V259" s="6"/>
      <c r="W259" s="6"/>
      <c r="X259" s="6"/>
      <c r="AA259" s="6"/>
      <c r="AB259" s="6"/>
      <c r="AC259" s="6"/>
    </row>
    <row r="260" spans="1:29" ht="12.75">
      <c r="A260" s="7"/>
      <c r="B260" s="18"/>
      <c r="C260" s="19"/>
      <c r="D260" s="20"/>
      <c r="E260" s="21"/>
      <c r="F260" s="21"/>
      <c r="G260" s="20"/>
      <c r="H260" s="20"/>
      <c r="I260" s="20"/>
      <c r="J260" s="21"/>
      <c r="K260" s="21"/>
      <c r="L260" s="21"/>
      <c r="M260" s="21"/>
      <c r="N260" s="21"/>
      <c r="O260" s="21"/>
      <c r="P260" s="22"/>
      <c r="Q260" s="7"/>
      <c r="R260" s="15"/>
      <c r="T260" s="17"/>
      <c r="U260" s="5"/>
      <c r="V260" s="6"/>
      <c r="W260" s="6"/>
      <c r="X260" s="6"/>
      <c r="AA260" s="6"/>
      <c r="AB260" s="6"/>
      <c r="AC260" s="6"/>
    </row>
    <row r="261" spans="1:29" ht="12.75">
      <c r="A261" s="7"/>
      <c r="B261" s="18"/>
      <c r="C261" s="19"/>
      <c r="D261" s="20"/>
      <c r="E261" s="21"/>
      <c r="F261" s="21"/>
      <c r="G261" s="20"/>
      <c r="H261" s="20"/>
      <c r="I261" s="20"/>
      <c r="J261" s="21"/>
      <c r="K261" s="21"/>
      <c r="L261" s="21"/>
      <c r="M261" s="21"/>
      <c r="N261" s="21"/>
      <c r="O261" s="21"/>
      <c r="P261" s="22"/>
      <c r="Q261" s="7"/>
      <c r="R261" s="15"/>
      <c r="T261" s="17"/>
      <c r="U261" s="5"/>
      <c r="V261" s="6"/>
      <c r="W261" s="6"/>
      <c r="X261" s="6"/>
      <c r="AA261" s="6"/>
      <c r="AB261" s="6"/>
      <c r="AC261" s="6"/>
    </row>
    <row r="262" spans="1:29" ht="12.75">
      <c r="A262" s="7"/>
      <c r="B262" s="8"/>
      <c r="C262" s="9"/>
      <c r="D262" s="10"/>
      <c r="E262" s="11"/>
      <c r="F262" s="11"/>
      <c r="G262" s="12"/>
      <c r="H262" s="12"/>
      <c r="I262" s="11"/>
      <c r="J262" s="11"/>
      <c r="K262" s="11"/>
      <c r="L262" s="11"/>
      <c r="M262" s="11"/>
      <c r="N262" s="11"/>
      <c r="O262" s="11"/>
      <c r="P262" s="13"/>
      <c r="Q262" s="14"/>
      <c r="R262" s="15"/>
      <c r="T262" s="17"/>
      <c r="U262" s="5"/>
      <c r="V262" s="6"/>
      <c r="W262" s="6"/>
      <c r="X262" s="6"/>
      <c r="AA262" s="6"/>
      <c r="AB262" s="6"/>
      <c r="AC262" s="6"/>
    </row>
    <row r="263" spans="1:29" ht="12.75">
      <c r="A263" s="7"/>
      <c r="B263" s="8"/>
      <c r="C263" s="9"/>
      <c r="D263" s="10"/>
      <c r="E263" s="11"/>
      <c r="F263" s="11"/>
      <c r="G263" s="12"/>
      <c r="H263" s="12"/>
      <c r="I263" s="11"/>
      <c r="J263" s="11"/>
      <c r="K263" s="11"/>
      <c r="L263" s="11"/>
      <c r="M263" s="11"/>
      <c r="N263" s="11"/>
      <c r="O263" s="11"/>
      <c r="P263" s="13"/>
      <c r="Q263" s="14"/>
      <c r="R263" s="15"/>
      <c r="T263" s="17"/>
      <c r="U263" s="5"/>
      <c r="V263" s="6"/>
      <c r="W263" s="6"/>
      <c r="X263" s="6"/>
      <c r="AA263" s="6"/>
      <c r="AB263" s="6"/>
      <c r="AC263" s="6"/>
    </row>
    <row r="264" spans="1:29" ht="12.75">
      <c r="A264" s="7"/>
      <c r="B264" s="18"/>
      <c r="C264" s="19"/>
      <c r="D264" s="20"/>
      <c r="E264" s="21"/>
      <c r="F264" s="21"/>
      <c r="G264" s="20"/>
      <c r="H264" s="20"/>
      <c r="I264" s="20"/>
      <c r="J264" s="21"/>
      <c r="K264" s="21"/>
      <c r="L264" s="21"/>
      <c r="M264" s="21"/>
      <c r="N264" s="21"/>
      <c r="O264" s="21"/>
      <c r="P264" s="22"/>
      <c r="Q264" s="7"/>
      <c r="R264" s="15"/>
      <c r="T264" s="17"/>
      <c r="U264" s="5"/>
      <c r="V264" s="6"/>
      <c r="W264" s="6"/>
      <c r="X264" s="6"/>
      <c r="AA264" s="6"/>
      <c r="AB264" s="6"/>
      <c r="AC264" s="6"/>
    </row>
    <row r="265" spans="1:29" ht="12.75">
      <c r="A265" s="7"/>
      <c r="B265" s="8"/>
      <c r="C265" s="9"/>
      <c r="D265" s="20"/>
      <c r="E265" s="21"/>
      <c r="F265" s="21"/>
      <c r="G265" s="20"/>
      <c r="H265" s="20"/>
      <c r="I265" s="20"/>
      <c r="J265" s="21"/>
      <c r="K265" s="21"/>
      <c r="L265" s="21"/>
      <c r="M265" s="21"/>
      <c r="N265" s="21"/>
      <c r="O265" s="21"/>
      <c r="P265" s="22"/>
      <c r="Q265" s="7"/>
      <c r="R265" s="15"/>
      <c r="T265" s="17"/>
      <c r="U265" s="5"/>
      <c r="V265" s="6"/>
      <c r="W265" s="6"/>
      <c r="X265" s="6"/>
      <c r="AA265" s="6"/>
      <c r="AB265" s="6"/>
      <c r="AC265" s="6"/>
    </row>
    <row r="266" spans="1:29" ht="12.75" customHeight="1">
      <c r="A266" s="7"/>
      <c r="B266" s="18"/>
      <c r="C266" s="19"/>
      <c r="D266" s="20"/>
      <c r="E266" s="21"/>
      <c r="F266" s="21"/>
      <c r="G266" s="20"/>
      <c r="H266" s="20"/>
      <c r="I266" s="20"/>
      <c r="J266" s="21"/>
      <c r="K266" s="21"/>
      <c r="L266" s="21"/>
      <c r="M266" s="21"/>
      <c r="N266" s="21"/>
      <c r="O266" s="21"/>
      <c r="P266" s="7"/>
      <c r="Q266" s="7"/>
      <c r="R266" s="15"/>
      <c r="T266" s="16"/>
      <c r="U266" s="5"/>
      <c r="V266" s="6"/>
      <c r="W266" s="6"/>
      <c r="X266" s="6"/>
      <c r="AA266" s="6"/>
      <c r="AB266" s="6"/>
      <c r="AC266" s="6"/>
    </row>
    <row r="267" spans="1:29" ht="12.75">
      <c r="A267" s="7"/>
      <c r="B267" s="8"/>
      <c r="C267" s="9"/>
      <c r="D267" s="10"/>
      <c r="E267" s="11"/>
      <c r="F267" s="11"/>
      <c r="G267" s="12"/>
      <c r="H267" s="12"/>
      <c r="I267" s="11"/>
      <c r="J267" s="11"/>
      <c r="K267" s="11"/>
      <c r="L267" s="11"/>
      <c r="M267" s="11"/>
      <c r="N267" s="11"/>
      <c r="O267" s="11"/>
      <c r="P267" s="13"/>
      <c r="Q267" s="14"/>
      <c r="R267" s="15"/>
      <c r="T267" s="16"/>
      <c r="U267" s="5"/>
      <c r="V267" s="6"/>
      <c r="W267" s="6"/>
      <c r="X267" s="6"/>
      <c r="AA267" s="6"/>
      <c r="AB267" s="6"/>
      <c r="AC267" s="6"/>
    </row>
    <row r="268" spans="1:29" ht="12.75">
      <c r="A268" s="7"/>
      <c r="B268" s="8"/>
      <c r="C268" s="9"/>
      <c r="D268" s="10"/>
      <c r="E268" s="11"/>
      <c r="F268" s="11"/>
      <c r="G268" s="12"/>
      <c r="H268" s="12"/>
      <c r="I268" s="11"/>
      <c r="J268" s="11"/>
      <c r="K268" s="11"/>
      <c r="L268" s="11"/>
      <c r="M268" s="11"/>
      <c r="N268" s="11"/>
      <c r="O268" s="11"/>
      <c r="P268" s="13"/>
      <c r="Q268" s="14"/>
      <c r="R268" s="15"/>
      <c r="T268" s="17"/>
      <c r="U268" s="5"/>
      <c r="V268" s="6"/>
      <c r="W268" s="6"/>
      <c r="X268" s="6"/>
      <c r="AA268" s="6"/>
      <c r="AB268" s="6"/>
      <c r="AC268" s="6"/>
    </row>
    <row r="269" spans="1:29" ht="12.75">
      <c r="A269" s="7"/>
      <c r="B269" s="8"/>
      <c r="C269" s="9"/>
      <c r="D269" s="10"/>
      <c r="E269" s="11"/>
      <c r="F269" s="11"/>
      <c r="G269" s="12"/>
      <c r="H269" s="12"/>
      <c r="I269" s="11"/>
      <c r="J269" s="11"/>
      <c r="K269" s="11"/>
      <c r="L269" s="11"/>
      <c r="M269" s="11"/>
      <c r="N269" s="11"/>
      <c r="O269" s="11"/>
      <c r="P269" s="13"/>
      <c r="Q269" s="14"/>
      <c r="R269" s="15"/>
      <c r="T269" s="16"/>
      <c r="U269" s="5"/>
      <c r="V269" s="6"/>
      <c r="W269" s="6"/>
      <c r="X269" s="6"/>
      <c r="AA269" s="6"/>
      <c r="AB269" s="6"/>
      <c r="AC269" s="6"/>
    </row>
    <row r="270" spans="1:29" ht="12.75">
      <c r="A270" s="7"/>
      <c r="B270" s="8"/>
      <c r="C270" s="9"/>
      <c r="D270" s="10"/>
      <c r="E270" s="11"/>
      <c r="F270" s="11"/>
      <c r="G270" s="12"/>
      <c r="H270" s="12"/>
      <c r="I270" s="11"/>
      <c r="J270" s="11"/>
      <c r="K270" s="11"/>
      <c r="L270" s="11"/>
      <c r="M270" s="11"/>
      <c r="N270" s="11"/>
      <c r="O270" s="11"/>
      <c r="P270" s="13"/>
      <c r="Q270" s="14"/>
      <c r="R270" s="15"/>
      <c r="T270" s="16"/>
      <c r="U270" s="5"/>
      <c r="V270" s="6"/>
      <c r="W270" s="6"/>
      <c r="X270" s="6"/>
      <c r="AA270" s="6"/>
      <c r="AB270" s="6"/>
      <c r="AC270" s="6"/>
    </row>
    <row r="271" spans="1:29" ht="12.75">
      <c r="A271" s="7"/>
      <c r="B271" s="8"/>
      <c r="C271" s="9"/>
      <c r="D271" s="10"/>
      <c r="E271" s="11"/>
      <c r="F271" s="11"/>
      <c r="G271" s="12"/>
      <c r="H271" s="12"/>
      <c r="I271" s="11"/>
      <c r="J271" s="11"/>
      <c r="K271" s="11"/>
      <c r="L271" s="11"/>
      <c r="M271" s="11"/>
      <c r="N271" s="11"/>
      <c r="O271" s="11"/>
      <c r="P271" s="13"/>
      <c r="Q271" s="14"/>
      <c r="R271" s="15"/>
      <c r="T271" s="16"/>
      <c r="U271" s="5"/>
      <c r="V271" s="6"/>
      <c r="W271" s="6"/>
      <c r="X271" s="6"/>
      <c r="AA271" s="6"/>
      <c r="AB271" s="6"/>
      <c r="AC271" s="6"/>
    </row>
    <row r="272" spans="1:29" ht="12.75">
      <c r="A272" s="7"/>
      <c r="B272" s="8"/>
      <c r="C272" s="9"/>
      <c r="D272" s="10"/>
      <c r="E272" s="11"/>
      <c r="F272" s="11"/>
      <c r="G272" s="12"/>
      <c r="H272" s="12"/>
      <c r="I272" s="11"/>
      <c r="J272" s="11"/>
      <c r="K272" s="11"/>
      <c r="L272" s="11"/>
      <c r="M272" s="11"/>
      <c r="N272" s="11"/>
      <c r="O272" s="11"/>
      <c r="P272" s="13"/>
      <c r="Q272" s="14"/>
      <c r="R272" s="15"/>
      <c r="T272" s="17"/>
      <c r="U272" s="5"/>
      <c r="V272" s="6"/>
      <c r="W272" s="6"/>
      <c r="X272" s="6"/>
      <c r="AA272" s="6"/>
      <c r="AB272" s="6"/>
      <c r="AC272" s="6"/>
    </row>
    <row r="273" spans="1:29" ht="12.75">
      <c r="A273" s="7"/>
      <c r="B273" s="8"/>
      <c r="C273" s="9"/>
      <c r="D273" s="10"/>
      <c r="E273" s="11"/>
      <c r="F273" s="11"/>
      <c r="G273" s="12"/>
      <c r="H273" s="12"/>
      <c r="I273" s="11"/>
      <c r="J273" s="11"/>
      <c r="K273" s="11"/>
      <c r="L273" s="11"/>
      <c r="M273" s="11"/>
      <c r="N273" s="11"/>
      <c r="O273" s="11"/>
      <c r="P273" s="13"/>
      <c r="Q273" s="14"/>
      <c r="R273" s="15"/>
      <c r="T273" s="17"/>
      <c r="U273" s="5"/>
      <c r="V273" s="6"/>
      <c r="W273" s="6"/>
      <c r="X273" s="6"/>
      <c r="AA273" s="6"/>
      <c r="AB273" s="6"/>
      <c r="AC273" s="6"/>
    </row>
    <row r="274" spans="1:29" ht="12.75">
      <c r="A274" s="7"/>
      <c r="B274" s="8"/>
      <c r="C274" s="9"/>
      <c r="D274" s="10"/>
      <c r="E274" s="11"/>
      <c r="F274" s="11"/>
      <c r="G274" s="12"/>
      <c r="H274" s="12"/>
      <c r="I274" s="11"/>
      <c r="J274" s="11"/>
      <c r="K274" s="11"/>
      <c r="L274" s="11"/>
      <c r="M274" s="11"/>
      <c r="N274" s="11"/>
      <c r="O274" s="11"/>
      <c r="P274" s="13"/>
      <c r="Q274" s="14"/>
      <c r="R274" s="15"/>
      <c r="T274" s="17"/>
      <c r="U274" s="5"/>
      <c r="V274" s="6"/>
      <c r="W274" s="6"/>
      <c r="X274" s="6"/>
      <c r="AA274" s="6"/>
      <c r="AB274" s="6"/>
      <c r="AC274" s="6"/>
    </row>
    <row r="275" spans="1:29" ht="12.75">
      <c r="A275" s="7"/>
      <c r="B275" s="8"/>
      <c r="C275" s="9"/>
      <c r="D275" s="10"/>
      <c r="E275" s="11"/>
      <c r="F275" s="11"/>
      <c r="G275" s="12"/>
      <c r="H275" s="12"/>
      <c r="I275" s="11"/>
      <c r="J275" s="11"/>
      <c r="K275" s="11"/>
      <c r="L275" s="11"/>
      <c r="M275" s="11"/>
      <c r="N275" s="11"/>
      <c r="O275" s="11"/>
      <c r="P275" s="13"/>
      <c r="Q275" s="14"/>
      <c r="R275" s="15"/>
      <c r="T275" s="16"/>
      <c r="U275" s="5"/>
      <c r="V275" s="6"/>
      <c r="W275" s="6"/>
      <c r="X275" s="6"/>
      <c r="AA275" s="6"/>
      <c r="AB275" s="6"/>
      <c r="AC275" s="6"/>
    </row>
    <row r="276" spans="1:29" ht="12.75">
      <c r="A276" s="7"/>
      <c r="B276" s="18"/>
      <c r="C276" s="9"/>
      <c r="D276" s="20"/>
      <c r="E276" s="21"/>
      <c r="F276" s="21"/>
      <c r="G276" s="20"/>
      <c r="H276" s="20"/>
      <c r="I276" s="20"/>
      <c r="J276" s="21"/>
      <c r="K276" s="21"/>
      <c r="L276" s="21"/>
      <c r="M276" s="21"/>
      <c r="N276" s="21"/>
      <c r="O276" s="21"/>
      <c r="P276" s="22"/>
      <c r="Q276" s="7"/>
      <c r="R276" s="15"/>
      <c r="T276" s="17"/>
      <c r="U276" s="5"/>
      <c r="V276" s="6"/>
      <c r="W276" s="6"/>
      <c r="X276" s="6"/>
      <c r="AA276" s="6"/>
      <c r="AB276" s="6"/>
      <c r="AC276" s="6"/>
    </row>
    <row r="277" spans="1:29" ht="12.75">
      <c r="A277" s="7"/>
      <c r="B277" s="8"/>
      <c r="C277" s="9"/>
      <c r="D277" s="10"/>
      <c r="E277" s="11"/>
      <c r="F277" s="11"/>
      <c r="G277" s="12"/>
      <c r="H277" s="12"/>
      <c r="I277" s="11"/>
      <c r="J277" s="11"/>
      <c r="K277" s="11"/>
      <c r="L277" s="11"/>
      <c r="M277" s="11"/>
      <c r="N277" s="11"/>
      <c r="O277" s="11"/>
      <c r="P277" s="13"/>
      <c r="Q277" s="14"/>
      <c r="R277" s="15"/>
      <c r="T277" s="17"/>
      <c r="U277" s="5"/>
      <c r="V277" s="6"/>
      <c r="W277" s="6"/>
      <c r="X277" s="6"/>
      <c r="AA277" s="6"/>
      <c r="AB277" s="6"/>
      <c r="AC277" s="6"/>
    </row>
    <row r="278" spans="1:29" ht="12.75">
      <c r="A278" s="7"/>
      <c r="B278" s="8"/>
      <c r="C278" s="9"/>
      <c r="D278" s="10"/>
      <c r="E278" s="11"/>
      <c r="F278" s="11"/>
      <c r="G278" s="12"/>
      <c r="H278" s="12"/>
      <c r="I278" s="11"/>
      <c r="J278" s="11"/>
      <c r="K278" s="11"/>
      <c r="L278" s="11"/>
      <c r="M278" s="11"/>
      <c r="N278" s="11"/>
      <c r="O278" s="11"/>
      <c r="P278" s="13"/>
      <c r="Q278" s="14"/>
      <c r="R278" s="15"/>
      <c r="T278" s="16"/>
      <c r="U278" s="5"/>
      <c r="V278" s="6"/>
      <c r="W278" s="6"/>
      <c r="X278" s="6"/>
      <c r="AA278" s="6"/>
      <c r="AB278" s="6"/>
      <c r="AC278" s="6"/>
    </row>
    <row r="279" spans="1:29" ht="12.75">
      <c r="A279" s="7"/>
      <c r="B279" s="8"/>
      <c r="C279" s="9"/>
      <c r="D279" s="20"/>
      <c r="E279" s="21"/>
      <c r="F279" s="21"/>
      <c r="G279" s="20"/>
      <c r="H279" s="20"/>
      <c r="I279" s="20"/>
      <c r="J279" s="21"/>
      <c r="K279" s="21"/>
      <c r="L279" s="21"/>
      <c r="M279" s="21"/>
      <c r="N279" s="21"/>
      <c r="O279" s="21"/>
      <c r="P279" s="22"/>
      <c r="Q279" s="7"/>
      <c r="R279" s="15"/>
      <c r="T279" s="17"/>
      <c r="U279" s="5"/>
      <c r="V279" s="6"/>
      <c r="W279" s="6"/>
      <c r="X279" s="6"/>
      <c r="AA279" s="6"/>
      <c r="AB279" s="6"/>
      <c r="AC279" s="6"/>
    </row>
    <row r="280" spans="1:29" ht="12.75">
      <c r="A280" s="7"/>
      <c r="B280" s="18"/>
      <c r="C280" s="9"/>
      <c r="D280" s="20"/>
      <c r="E280" s="21"/>
      <c r="F280" s="21"/>
      <c r="G280" s="20"/>
      <c r="H280" s="20"/>
      <c r="I280" s="24"/>
      <c r="J280" s="21"/>
      <c r="K280" s="21"/>
      <c r="L280" s="21"/>
      <c r="M280" s="21"/>
      <c r="N280" s="21"/>
      <c r="O280" s="21"/>
      <c r="P280" s="22"/>
      <c r="Q280" s="7"/>
      <c r="R280" s="15"/>
      <c r="T280" s="17"/>
      <c r="U280" s="5"/>
      <c r="V280" s="6"/>
      <c r="W280" s="6"/>
      <c r="X280" s="6"/>
      <c r="AA280" s="6"/>
      <c r="AB280" s="6"/>
      <c r="AC280" s="6"/>
    </row>
    <row r="281" spans="1:29" ht="12.75">
      <c r="A281" s="7"/>
      <c r="B281" s="8"/>
      <c r="C281" s="9"/>
      <c r="D281" s="20"/>
      <c r="E281" s="21"/>
      <c r="F281" s="21"/>
      <c r="G281" s="20"/>
      <c r="H281" s="20"/>
      <c r="I281" s="20"/>
      <c r="J281" s="21"/>
      <c r="K281" s="21"/>
      <c r="L281" s="21"/>
      <c r="M281" s="21"/>
      <c r="N281" s="21"/>
      <c r="O281" s="21"/>
      <c r="P281" s="22"/>
      <c r="Q281" s="7"/>
      <c r="R281" s="15"/>
      <c r="T281" s="17"/>
      <c r="U281" s="5"/>
      <c r="V281" s="6"/>
      <c r="W281" s="6"/>
      <c r="X281" s="6"/>
      <c r="AA281" s="6"/>
      <c r="AB281" s="6"/>
      <c r="AC281" s="6"/>
    </row>
    <row r="282" spans="1:29" ht="12.75">
      <c r="A282" s="7"/>
      <c r="B282" s="8"/>
      <c r="C282" s="9"/>
      <c r="D282" s="10"/>
      <c r="E282" s="11"/>
      <c r="F282" s="11"/>
      <c r="G282" s="12"/>
      <c r="H282" s="12"/>
      <c r="I282" s="11"/>
      <c r="J282" s="11"/>
      <c r="K282" s="11"/>
      <c r="L282" s="11"/>
      <c r="M282" s="11"/>
      <c r="N282" s="11"/>
      <c r="O282" s="11"/>
      <c r="P282" s="13"/>
      <c r="Q282" s="14"/>
      <c r="R282" s="15"/>
      <c r="T282" s="17"/>
      <c r="U282" s="5"/>
      <c r="V282" s="6"/>
      <c r="W282" s="6"/>
      <c r="X282" s="6"/>
      <c r="AA282" s="6"/>
      <c r="AB282" s="6"/>
      <c r="AC282" s="6"/>
    </row>
    <row r="283" spans="1:29" ht="12.75">
      <c r="A283" s="7"/>
      <c r="B283" s="18"/>
      <c r="C283" s="9"/>
      <c r="D283" s="20"/>
      <c r="E283" s="21"/>
      <c r="F283" s="21"/>
      <c r="G283" s="20"/>
      <c r="H283" s="20"/>
      <c r="I283" s="20"/>
      <c r="J283" s="21"/>
      <c r="K283" s="21"/>
      <c r="L283" s="21"/>
      <c r="M283" s="21"/>
      <c r="N283" s="21"/>
      <c r="O283" s="21"/>
      <c r="P283" s="22"/>
      <c r="Q283" s="7"/>
      <c r="R283" s="15"/>
      <c r="T283" s="17"/>
      <c r="U283" s="5"/>
      <c r="V283" s="6"/>
      <c r="W283" s="6"/>
      <c r="X283" s="6"/>
      <c r="AA283" s="6"/>
      <c r="AB283" s="6"/>
      <c r="AC283" s="6"/>
    </row>
    <row r="284" spans="1:29" ht="12.75">
      <c r="A284" s="7"/>
      <c r="B284" s="8"/>
      <c r="C284" s="9"/>
      <c r="D284" s="10"/>
      <c r="E284" s="11"/>
      <c r="F284" s="11"/>
      <c r="G284" s="12"/>
      <c r="H284" s="12"/>
      <c r="I284" s="11"/>
      <c r="J284" s="11"/>
      <c r="K284" s="11"/>
      <c r="L284" s="11"/>
      <c r="M284" s="11"/>
      <c r="N284" s="11"/>
      <c r="O284" s="11"/>
      <c r="P284" s="13"/>
      <c r="Q284" s="14"/>
      <c r="R284" s="15"/>
      <c r="T284" s="16"/>
      <c r="U284" s="5"/>
      <c r="V284" s="6"/>
      <c r="W284" s="6"/>
      <c r="X284" s="6"/>
      <c r="AA284" s="6"/>
      <c r="AB284" s="6"/>
      <c r="AC284" s="6"/>
    </row>
    <row r="285" spans="1:29" ht="12.75">
      <c r="A285" s="7"/>
      <c r="B285" s="8"/>
      <c r="C285" s="9"/>
      <c r="D285" s="20"/>
      <c r="E285" s="21"/>
      <c r="F285" s="21"/>
      <c r="G285" s="20"/>
      <c r="H285" s="20"/>
      <c r="I285" s="20"/>
      <c r="J285" s="21"/>
      <c r="K285" s="21"/>
      <c r="L285" s="21"/>
      <c r="M285" s="21"/>
      <c r="N285" s="21"/>
      <c r="O285" s="21"/>
      <c r="P285" s="22"/>
      <c r="Q285" s="7"/>
      <c r="R285" s="15"/>
      <c r="T285" s="17"/>
      <c r="U285" s="5"/>
      <c r="V285" s="6"/>
      <c r="W285" s="6"/>
      <c r="X285" s="6"/>
      <c r="AA285" s="6"/>
      <c r="AB285" s="6"/>
      <c r="AC285" s="6"/>
    </row>
    <row r="286" spans="1:29" ht="12.75">
      <c r="A286" s="7"/>
      <c r="B286" s="25"/>
      <c r="C286" s="9"/>
      <c r="D286" s="10"/>
      <c r="E286" s="11"/>
      <c r="F286" s="11"/>
      <c r="G286" s="12"/>
      <c r="H286" s="12"/>
      <c r="I286" s="11"/>
      <c r="J286" s="11"/>
      <c r="K286" s="11"/>
      <c r="L286" s="11"/>
      <c r="M286" s="11"/>
      <c r="N286" s="11"/>
      <c r="O286" s="11"/>
      <c r="P286" s="23"/>
      <c r="Q286" s="14"/>
      <c r="R286" s="15"/>
      <c r="T286" s="16"/>
      <c r="U286" s="5"/>
      <c r="V286" s="6"/>
      <c r="W286" s="6"/>
      <c r="X286" s="6"/>
      <c r="AA286" s="6"/>
      <c r="AB286" s="6"/>
      <c r="AC286" s="6"/>
    </row>
    <row r="287" spans="1:29" ht="12.75">
      <c r="A287" s="7"/>
      <c r="B287" s="8"/>
      <c r="C287" s="9"/>
      <c r="D287" s="10"/>
      <c r="E287" s="11"/>
      <c r="F287" s="11"/>
      <c r="G287" s="12"/>
      <c r="H287" s="12"/>
      <c r="I287" s="11"/>
      <c r="J287" s="11"/>
      <c r="K287" s="11"/>
      <c r="L287" s="11"/>
      <c r="M287" s="11"/>
      <c r="N287" s="11"/>
      <c r="O287" s="11"/>
      <c r="P287" s="13"/>
      <c r="Q287" s="14"/>
      <c r="R287" s="15"/>
      <c r="T287" s="17"/>
      <c r="U287" s="5"/>
      <c r="V287" s="6"/>
      <c r="W287" s="6"/>
      <c r="X287" s="6"/>
      <c r="AA287" s="6"/>
      <c r="AB287" s="6"/>
      <c r="AC287" s="6"/>
    </row>
    <row r="288" spans="1:29" ht="12.75">
      <c r="A288" s="7"/>
      <c r="B288" s="8"/>
      <c r="C288" s="9"/>
      <c r="D288" s="10"/>
      <c r="E288" s="11"/>
      <c r="F288" s="11"/>
      <c r="G288" s="12"/>
      <c r="H288" s="12"/>
      <c r="I288" s="11"/>
      <c r="J288" s="11"/>
      <c r="K288" s="11"/>
      <c r="L288" s="11"/>
      <c r="M288" s="11"/>
      <c r="N288" s="11"/>
      <c r="O288" s="11"/>
      <c r="P288" s="13"/>
      <c r="Q288" s="14"/>
      <c r="R288" s="15"/>
      <c r="T288" s="17"/>
      <c r="U288" s="5"/>
      <c r="V288" s="6"/>
      <c r="W288" s="6"/>
      <c r="X288" s="6"/>
      <c r="AA288" s="6"/>
      <c r="AB288" s="6"/>
      <c r="AC288" s="6"/>
    </row>
    <row r="289" spans="1:29" ht="12.75">
      <c r="A289" s="7"/>
      <c r="B289" s="8"/>
      <c r="C289" s="9"/>
      <c r="D289" s="10"/>
      <c r="E289" s="11"/>
      <c r="F289" s="11"/>
      <c r="G289" s="12"/>
      <c r="H289" s="12"/>
      <c r="I289" s="11"/>
      <c r="J289" s="11"/>
      <c r="K289" s="11"/>
      <c r="L289" s="11"/>
      <c r="M289" s="11"/>
      <c r="N289" s="11"/>
      <c r="O289" s="11"/>
      <c r="P289" s="13"/>
      <c r="Q289" s="14"/>
      <c r="R289" s="15"/>
      <c r="T289" s="16"/>
      <c r="U289" s="5"/>
      <c r="V289" s="6"/>
      <c r="W289" s="6"/>
      <c r="X289" s="6"/>
      <c r="AA289" s="6"/>
      <c r="AB289" s="6"/>
      <c r="AC289" s="6"/>
    </row>
    <row r="290" spans="1:29" ht="12.75">
      <c r="A290" s="7"/>
      <c r="B290" s="8"/>
      <c r="C290" s="9"/>
      <c r="D290" s="10"/>
      <c r="E290" s="11"/>
      <c r="F290" s="11"/>
      <c r="G290" s="12"/>
      <c r="H290" s="12"/>
      <c r="I290" s="11"/>
      <c r="J290" s="11"/>
      <c r="K290" s="11"/>
      <c r="L290" s="11"/>
      <c r="M290" s="11"/>
      <c r="N290" s="11"/>
      <c r="O290" s="11"/>
      <c r="P290" s="13"/>
      <c r="Q290" s="14"/>
      <c r="R290" s="15"/>
      <c r="T290" s="16"/>
      <c r="U290" s="5"/>
      <c r="V290" s="6"/>
      <c r="W290" s="6"/>
      <c r="X290" s="6"/>
      <c r="AA290" s="6"/>
      <c r="AB290" s="6"/>
      <c r="AC290" s="6"/>
    </row>
    <row r="291" spans="1:29" ht="12.75">
      <c r="A291" s="7"/>
      <c r="B291" s="8"/>
      <c r="C291" s="9"/>
      <c r="D291" s="10"/>
      <c r="E291" s="11"/>
      <c r="F291" s="11"/>
      <c r="G291" s="12"/>
      <c r="H291" s="12"/>
      <c r="I291" s="11"/>
      <c r="J291" s="11"/>
      <c r="K291" s="11"/>
      <c r="L291" s="11"/>
      <c r="M291" s="11"/>
      <c r="N291" s="11"/>
      <c r="O291" s="11"/>
      <c r="P291" s="13"/>
      <c r="Q291" s="14"/>
      <c r="R291" s="15"/>
      <c r="T291" s="17"/>
      <c r="U291" s="5"/>
      <c r="V291" s="6"/>
      <c r="W291" s="6"/>
      <c r="X291" s="6"/>
      <c r="AA291" s="6"/>
      <c r="AB291" s="6"/>
      <c r="AC291" s="6"/>
    </row>
    <row r="292" spans="1:29" ht="15" customHeight="1">
      <c r="A292" s="7"/>
      <c r="B292" s="18"/>
      <c r="C292" s="19"/>
      <c r="D292" s="20"/>
      <c r="E292" s="21"/>
      <c r="F292" s="21"/>
      <c r="G292" s="20"/>
      <c r="H292" s="20"/>
      <c r="I292" s="20"/>
      <c r="J292" s="21"/>
      <c r="K292" s="21"/>
      <c r="L292" s="21"/>
      <c r="M292" s="21"/>
      <c r="N292" s="21"/>
      <c r="O292" s="21"/>
      <c r="P292" s="22"/>
      <c r="Q292" s="7"/>
      <c r="R292" s="15"/>
      <c r="T292" s="17"/>
      <c r="U292" s="5"/>
      <c r="V292" s="6"/>
      <c r="W292" s="6"/>
      <c r="X292" s="6"/>
      <c r="AA292" s="6"/>
      <c r="AB292" s="6"/>
      <c r="AC292" s="6"/>
    </row>
    <row r="293" spans="1:29" ht="12.75">
      <c r="A293" s="7"/>
      <c r="B293" s="8"/>
      <c r="C293" s="19"/>
      <c r="D293" s="20"/>
      <c r="E293" s="21"/>
      <c r="F293" s="21"/>
      <c r="G293" s="20"/>
      <c r="H293" s="20"/>
      <c r="I293" s="20"/>
      <c r="J293" s="21"/>
      <c r="K293" s="21"/>
      <c r="L293" s="21"/>
      <c r="M293" s="21"/>
      <c r="N293" s="21"/>
      <c r="O293" s="21"/>
      <c r="P293" s="22"/>
      <c r="Q293" s="7"/>
      <c r="R293" s="15"/>
      <c r="T293" s="17"/>
      <c r="U293" s="5"/>
      <c r="V293" s="6"/>
      <c r="W293" s="6"/>
      <c r="X293" s="6"/>
      <c r="AA293" s="6"/>
      <c r="AB293" s="6"/>
      <c r="AC293" s="6"/>
    </row>
    <row r="294" spans="1:29" ht="12.75">
      <c r="A294" s="7"/>
      <c r="B294" s="18"/>
      <c r="C294" s="19"/>
      <c r="D294" s="20"/>
      <c r="E294" s="21"/>
      <c r="F294" s="21"/>
      <c r="G294" s="20"/>
      <c r="H294" s="20"/>
      <c r="I294" s="20"/>
      <c r="J294" s="21"/>
      <c r="K294" s="21"/>
      <c r="L294" s="21"/>
      <c r="M294" s="21"/>
      <c r="N294" s="21"/>
      <c r="O294" s="21"/>
      <c r="P294" s="22"/>
      <c r="Q294" s="7"/>
      <c r="R294" s="15"/>
      <c r="T294" s="17"/>
      <c r="U294" s="5"/>
      <c r="V294" s="6"/>
      <c r="W294" s="6"/>
      <c r="X294" s="6"/>
      <c r="AA294" s="6"/>
      <c r="AB294" s="6"/>
      <c r="AC294" s="6"/>
    </row>
    <row r="295" spans="1:29" ht="12.75">
      <c r="A295" s="7"/>
      <c r="B295" s="8"/>
      <c r="C295" s="9"/>
      <c r="D295" s="10"/>
      <c r="E295" s="11"/>
      <c r="F295" s="11"/>
      <c r="G295" s="12"/>
      <c r="H295" s="12"/>
      <c r="I295" s="11"/>
      <c r="J295" s="11"/>
      <c r="K295" s="11"/>
      <c r="L295" s="11"/>
      <c r="M295" s="11"/>
      <c r="N295" s="11"/>
      <c r="O295" s="11"/>
      <c r="P295" s="13"/>
      <c r="Q295" s="14"/>
      <c r="R295" s="15"/>
      <c r="T295" s="16"/>
      <c r="U295" s="5"/>
      <c r="V295" s="6"/>
      <c r="W295" s="6"/>
      <c r="X295" s="6"/>
      <c r="AA295" s="6"/>
      <c r="AB295" s="6"/>
      <c r="AC295" s="6"/>
    </row>
    <row r="296" spans="1:29" ht="12.75">
      <c r="A296" s="7"/>
      <c r="B296" s="8"/>
      <c r="C296" s="9"/>
      <c r="D296" s="10"/>
      <c r="E296" s="11"/>
      <c r="F296" s="11"/>
      <c r="G296" s="12"/>
      <c r="H296" s="12"/>
      <c r="I296" s="11"/>
      <c r="J296" s="11"/>
      <c r="K296" s="11"/>
      <c r="L296" s="11"/>
      <c r="M296" s="11"/>
      <c r="N296" s="11"/>
      <c r="O296" s="11"/>
      <c r="P296" s="13"/>
      <c r="Q296" s="14"/>
      <c r="R296" s="15"/>
      <c r="T296" s="17"/>
      <c r="U296" s="5"/>
      <c r="V296" s="6"/>
      <c r="W296" s="6"/>
      <c r="X296" s="6"/>
      <c r="AA296" s="6"/>
      <c r="AB296" s="6"/>
      <c r="AC296" s="6"/>
    </row>
    <row r="297" spans="1:29" ht="12.75">
      <c r="A297" s="7"/>
      <c r="B297" s="8"/>
      <c r="C297" s="9"/>
      <c r="D297" s="10"/>
      <c r="E297" s="11"/>
      <c r="F297" s="11"/>
      <c r="G297" s="12"/>
      <c r="H297" s="12"/>
      <c r="I297" s="11"/>
      <c r="J297" s="11"/>
      <c r="K297" s="11"/>
      <c r="L297" s="11"/>
      <c r="M297" s="11"/>
      <c r="N297" s="11"/>
      <c r="O297" s="11"/>
      <c r="P297" s="13"/>
      <c r="Q297" s="14"/>
      <c r="R297" s="15"/>
      <c r="T297" s="17"/>
      <c r="U297" s="5"/>
      <c r="V297" s="6"/>
      <c r="W297" s="6"/>
      <c r="X297" s="6"/>
      <c r="AA297" s="6"/>
      <c r="AB297" s="6"/>
      <c r="AC297" s="6"/>
    </row>
    <row r="298" spans="1:29" ht="12.75">
      <c r="A298" s="7"/>
      <c r="B298" s="8"/>
      <c r="C298" s="9"/>
      <c r="D298" s="10"/>
      <c r="E298" s="11"/>
      <c r="F298" s="11"/>
      <c r="G298" s="12"/>
      <c r="H298" s="12"/>
      <c r="I298" s="11"/>
      <c r="J298" s="11"/>
      <c r="K298" s="11"/>
      <c r="L298" s="11"/>
      <c r="M298" s="11"/>
      <c r="N298" s="11"/>
      <c r="O298" s="11"/>
      <c r="P298" s="13"/>
      <c r="Q298" s="14"/>
      <c r="R298" s="15"/>
      <c r="T298" s="17"/>
      <c r="U298" s="5"/>
      <c r="V298" s="6"/>
      <c r="W298" s="6"/>
      <c r="X298" s="6"/>
      <c r="AA298" s="6"/>
      <c r="AB298" s="6"/>
      <c r="AC298" s="6"/>
    </row>
    <row r="299" spans="1:29" ht="12.75">
      <c r="A299" s="7"/>
      <c r="B299" s="8"/>
      <c r="C299" s="9"/>
      <c r="D299" s="10"/>
      <c r="E299" s="11"/>
      <c r="F299" s="11"/>
      <c r="G299" s="12"/>
      <c r="H299" s="12"/>
      <c r="I299" s="11"/>
      <c r="J299" s="11"/>
      <c r="K299" s="11"/>
      <c r="L299" s="11"/>
      <c r="M299" s="11"/>
      <c r="N299" s="11"/>
      <c r="O299" s="11"/>
      <c r="P299" s="13"/>
      <c r="Q299" s="14"/>
      <c r="R299" s="15"/>
      <c r="T299" s="17"/>
      <c r="U299" s="5"/>
      <c r="V299" s="6"/>
      <c r="W299" s="6"/>
      <c r="X299" s="6"/>
      <c r="AA299" s="6"/>
      <c r="AB299" s="6"/>
      <c r="AC299" s="6"/>
    </row>
    <row r="300" spans="1:29" ht="12.75">
      <c r="A300" s="7"/>
      <c r="B300" s="8"/>
      <c r="C300" s="9"/>
      <c r="D300" s="10"/>
      <c r="E300" s="11"/>
      <c r="F300" s="11"/>
      <c r="G300" s="12"/>
      <c r="H300" s="12"/>
      <c r="I300" s="11"/>
      <c r="J300" s="11"/>
      <c r="K300" s="11"/>
      <c r="L300" s="11"/>
      <c r="M300" s="11"/>
      <c r="N300" s="11"/>
      <c r="O300" s="11"/>
      <c r="P300" s="13"/>
      <c r="Q300" s="14"/>
      <c r="R300" s="15"/>
      <c r="T300" s="17"/>
      <c r="U300" s="5"/>
      <c r="V300" s="6"/>
      <c r="W300" s="6"/>
      <c r="X300" s="6"/>
      <c r="AA300" s="6"/>
      <c r="AB300" s="6"/>
      <c r="AC300" s="6"/>
    </row>
    <row r="301" spans="1:29" ht="12.75">
      <c r="A301" s="7"/>
      <c r="B301" s="18"/>
      <c r="C301" s="19"/>
      <c r="D301" s="20"/>
      <c r="E301" s="21"/>
      <c r="F301" s="21"/>
      <c r="G301" s="20"/>
      <c r="H301" s="20"/>
      <c r="I301" s="20"/>
      <c r="J301" s="21"/>
      <c r="K301" s="21"/>
      <c r="L301" s="21"/>
      <c r="M301" s="21"/>
      <c r="N301" s="21"/>
      <c r="O301" s="21"/>
      <c r="P301" s="22"/>
      <c r="Q301" s="7"/>
      <c r="R301" s="15"/>
      <c r="T301" s="17"/>
      <c r="U301" s="5"/>
      <c r="V301" s="6"/>
      <c r="W301" s="6"/>
      <c r="X301" s="6"/>
      <c r="AA301" s="6"/>
      <c r="AB301" s="6"/>
      <c r="AC301" s="6"/>
    </row>
    <row r="302" spans="1:29" ht="12.75">
      <c r="A302" s="7"/>
      <c r="B302" s="8"/>
      <c r="C302" s="9"/>
      <c r="D302" s="10"/>
      <c r="E302" s="11"/>
      <c r="F302" s="11"/>
      <c r="G302" s="12"/>
      <c r="H302" s="12"/>
      <c r="I302" s="11"/>
      <c r="J302" s="11"/>
      <c r="K302" s="11"/>
      <c r="L302" s="11"/>
      <c r="M302" s="11"/>
      <c r="N302" s="11"/>
      <c r="O302" s="11"/>
      <c r="P302" s="13"/>
      <c r="Q302" s="14"/>
      <c r="R302" s="15"/>
      <c r="T302" s="17"/>
      <c r="U302" s="5"/>
      <c r="V302" s="6"/>
      <c r="W302" s="6"/>
      <c r="X302" s="6"/>
      <c r="AA302" s="6"/>
      <c r="AB302" s="6"/>
      <c r="AC302" s="6"/>
    </row>
    <row r="303" spans="1:29" ht="12.75">
      <c r="A303" s="7"/>
      <c r="B303" s="8"/>
      <c r="C303" s="19"/>
      <c r="D303" s="10"/>
      <c r="E303" s="11"/>
      <c r="F303" s="11"/>
      <c r="G303" s="12"/>
      <c r="H303" s="12"/>
      <c r="I303" s="11"/>
      <c r="J303" s="11"/>
      <c r="K303" s="11"/>
      <c r="L303" s="11"/>
      <c r="M303" s="11"/>
      <c r="N303" s="11"/>
      <c r="O303" s="11"/>
      <c r="P303" s="13"/>
      <c r="Q303" s="14"/>
      <c r="R303" s="15"/>
      <c r="T303" s="17"/>
      <c r="U303" s="5"/>
      <c r="V303" s="6"/>
      <c r="W303" s="6"/>
      <c r="X303" s="6"/>
      <c r="AA303" s="6"/>
      <c r="AB303" s="6"/>
      <c r="AC303" s="6"/>
    </row>
    <row r="304" spans="1:29" ht="12.75">
      <c r="A304" s="7"/>
      <c r="B304" s="8"/>
      <c r="C304" s="9"/>
      <c r="D304" s="10"/>
      <c r="E304" s="11"/>
      <c r="F304" s="11"/>
      <c r="G304" s="12"/>
      <c r="H304" s="12"/>
      <c r="I304" s="11"/>
      <c r="J304" s="11"/>
      <c r="K304" s="11"/>
      <c r="L304" s="11"/>
      <c r="M304" s="11"/>
      <c r="N304" s="11"/>
      <c r="O304" s="11"/>
      <c r="P304" s="13"/>
      <c r="Q304" s="14"/>
      <c r="R304" s="15"/>
      <c r="T304" s="17"/>
      <c r="U304" s="5"/>
      <c r="V304" s="6"/>
      <c r="W304" s="6"/>
      <c r="X304" s="6"/>
      <c r="AA304" s="6"/>
      <c r="AB304" s="6"/>
      <c r="AC304" s="6"/>
    </row>
    <row r="305" spans="1:29" ht="12.75">
      <c r="A305" s="7"/>
      <c r="B305" s="8"/>
      <c r="C305" s="9"/>
      <c r="D305" s="10"/>
      <c r="E305" s="11"/>
      <c r="F305" s="11"/>
      <c r="G305" s="12"/>
      <c r="H305" s="12"/>
      <c r="I305" s="11"/>
      <c r="J305" s="11"/>
      <c r="K305" s="11"/>
      <c r="L305" s="11"/>
      <c r="M305" s="11"/>
      <c r="N305" s="11"/>
      <c r="O305" s="11"/>
      <c r="P305" s="13"/>
      <c r="Q305" s="14"/>
      <c r="R305" s="15"/>
      <c r="T305" s="17"/>
      <c r="U305" s="5"/>
      <c r="V305" s="6"/>
      <c r="W305" s="6"/>
      <c r="X305" s="6"/>
      <c r="AA305" s="6"/>
      <c r="AB305" s="6"/>
      <c r="AC305" s="6"/>
    </row>
    <row r="306" spans="1:29" ht="12.75">
      <c r="A306" s="7"/>
      <c r="B306" s="8"/>
      <c r="C306" s="9"/>
      <c r="D306" s="10"/>
      <c r="E306" s="11"/>
      <c r="F306" s="11"/>
      <c r="G306" s="12"/>
      <c r="H306" s="12"/>
      <c r="I306" s="11"/>
      <c r="J306" s="11"/>
      <c r="K306" s="11"/>
      <c r="L306" s="11"/>
      <c r="M306" s="11"/>
      <c r="N306" s="11"/>
      <c r="O306" s="11"/>
      <c r="P306" s="13"/>
      <c r="Q306" s="14"/>
      <c r="R306" s="15"/>
      <c r="T306" s="16"/>
      <c r="U306" s="5"/>
      <c r="V306" s="6"/>
      <c r="W306" s="6"/>
      <c r="X306" s="6"/>
      <c r="AA306" s="6"/>
      <c r="AB306" s="6"/>
      <c r="AC306" s="6"/>
    </row>
    <row r="307" spans="1:29" ht="12.75">
      <c r="A307" s="7"/>
      <c r="B307" s="18"/>
      <c r="C307" s="19"/>
      <c r="D307" s="20"/>
      <c r="E307" s="21"/>
      <c r="F307" s="21"/>
      <c r="G307" s="20"/>
      <c r="H307" s="20"/>
      <c r="I307" s="20"/>
      <c r="J307" s="21"/>
      <c r="K307" s="21"/>
      <c r="L307" s="21"/>
      <c r="M307" s="21"/>
      <c r="N307" s="21"/>
      <c r="O307" s="21"/>
      <c r="P307" s="22"/>
      <c r="Q307" s="7"/>
      <c r="R307" s="15"/>
      <c r="T307" s="17"/>
      <c r="U307" s="5"/>
      <c r="V307" s="6"/>
      <c r="W307" s="6"/>
      <c r="X307" s="6"/>
      <c r="AA307" s="6"/>
      <c r="AB307" s="6"/>
      <c r="AC307" s="6"/>
    </row>
    <row r="308" spans="1:29" ht="12.75">
      <c r="A308" s="7"/>
      <c r="B308" s="8"/>
      <c r="C308" s="9"/>
      <c r="D308" s="10"/>
      <c r="E308" s="11"/>
      <c r="F308" s="11"/>
      <c r="G308" s="12"/>
      <c r="H308" s="12"/>
      <c r="I308" s="11"/>
      <c r="J308" s="11"/>
      <c r="K308" s="11"/>
      <c r="L308" s="11"/>
      <c r="M308" s="11"/>
      <c r="N308" s="11"/>
      <c r="O308" s="11"/>
      <c r="P308" s="13"/>
      <c r="Q308" s="14"/>
      <c r="R308" s="15"/>
      <c r="T308" s="17"/>
      <c r="U308" s="5"/>
      <c r="V308" s="6"/>
      <c r="W308" s="6"/>
      <c r="X308" s="6"/>
      <c r="AA308" s="6"/>
      <c r="AB308" s="6"/>
      <c r="AC308" s="6"/>
    </row>
    <row r="309" spans="1:29" ht="12.75">
      <c r="A309" s="7"/>
      <c r="B309" s="8"/>
      <c r="C309" s="9"/>
      <c r="D309" s="10"/>
      <c r="E309" s="11"/>
      <c r="F309" s="11"/>
      <c r="G309" s="12"/>
      <c r="H309" s="12"/>
      <c r="I309" s="11"/>
      <c r="J309" s="11"/>
      <c r="K309" s="11"/>
      <c r="L309" s="11"/>
      <c r="M309" s="11"/>
      <c r="N309" s="11"/>
      <c r="O309" s="11"/>
      <c r="P309" s="13"/>
      <c r="Q309" s="14"/>
      <c r="R309" s="15"/>
      <c r="T309" s="17"/>
      <c r="U309" s="5"/>
      <c r="V309" s="6"/>
      <c r="W309" s="6"/>
      <c r="X309" s="6"/>
      <c r="AA309" s="6"/>
      <c r="AB309" s="6"/>
      <c r="AC309" s="6"/>
    </row>
    <row r="310" spans="1:29" ht="12.75">
      <c r="A310" s="7"/>
      <c r="B310" s="8"/>
      <c r="C310" s="9"/>
      <c r="D310" s="10"/>
      <c r="E310" s="11"/>
      <c r="F310" s="11"/>
      <c r="G310" s="12"/>
      <c r="H310" s="12"/>
      <c r="I310" s="11"/>
      <c r="J310" s="11"/>
      <c r="K310" s="11"/>
      <c r="L310" s="11"/>
      <c r="M310" s="11"/>
      <c r="N310" s="11"/>
      <c r="O310" s="11"/>
      <c r="P310" s="13"/>
      <c r="Q310" s="14"/>
      <c r="R310" s="15"/>
      <c r="T310" s="16"/>
      <c r="U310" s="5"/>
      <c r="V310" s="6"/>
      <c r="W310" s="6"/>
      <c r="X310" s="6"/>
      <c r="AA310" s="6"/>
      <c r="AB310" s="6"/>
      <c r="AC310" s="6"/>
    </row>
    <row r="311" spans="1:29" ht="12.75">
      <c r="A311" s="7"/>
      <c r="B311" s="18"/>
      <c r="C311" s="19"/>
      <c r="D311" s="20"/>
      <c r="E311" s="21"/>
      <c r="F311" s="21"/>
      <c r="G311" s="20"/>
      <c r="H311" s="20"/>
      <c r="I311" s="20"/>
      <c r="J311" s="21"/>
      <c r="K311" s="21"/>
      <c r="L311" s="21"/>
      <c r="M311" s="21"/>
      <c r="N311" s="21"/>
      <c r="O311" s="21"/>
      <c r="P311" s="22"/>
      <c r="Q311" s="7"/>
      <c r="R311" s="15"/>
      <c r="T311" s="17"/>
      <c r="U311" s="5"/>
      <c r="V311" s="6"/>
      <c r="W311" s="6"/>
      <c r="X311" s="6"/>
      <c r="AA311" s="6"/>
      <c r="AB311" s="6"/>
      <c r="AC311" s="6"/>
    </row>
    <row r="312" spans="1:29" ht="12.75">
      <c r="A312" s="7"/>
      <c r="B312" s="8"/>
      <c r="C312" s="9"/>
      <c r="D312" s="20"/>
      <c r="E312" s="21"/>
      <c r="F312" s="21"/>
      <c r="G312" s="20"/>
      <c r="H312" s="20"/>
      <c r="I312" s="20"/>
      <c r="J312" s="21"/>
      <c r="K312" s="21"/>
      <c r="L312" s="21"/>
      <c r="M312" s="21"/>
      <c r="N312" s="21"/>
      <c r="O312" s="21"/>
      <c r="P312" s="22"/>
      <c r="Q312" s="7"/>
      <c r="R312" s="15"/>
      <c r="T312" s="17"/>
      <c r="U312" s="5"/>
      <c r="V312" s="6"/>
      <c r="W312" s="6"/>
      <c r="X312" s="6"/>
      <c r="AA312" s="6"/>
      <c r="AB312" s="6"/>
      <c r="AC312" s="6"/>
    </row>
    <row r="313" spans="1:29" ht="12.75">
      <c r="A313" s="7"/>
      <c r="B313" s="8"/>
      <c r="C313" s="9"/>
      <c r="D313" s="10"/>
      <c r="E313" s="11"/>
      <c r="F313" s="11"/>
      <c r="G313" s="12"/>
      <c r="H313" s="12"/>
      <c r="I313" s="11"/>
      <c r="J313" s="11"/>
      <c r="K313" s="11"/>
      <c r="L313" s="11"/>
      <c r="M313" s="11"/>
      <c r="N313" s="11"/>
      <c r="O313" s="11"/>
      <c r="P313" s="13"/>
      <c r="Q313" s="14"/>
      <c r="R313" s="15"/>
      <c r="T313" s="17"/>
      <c r="U313" s="5"/>
      <c r="V313" s="6"/>
      <c r="W313" s="6"/>
      <c r="X313" s="6"/>
      <c r="AA313" s="6"/>
      <c r="AB313" s="6"/>
      <c r="AC313" s="6"/>
    </row>
    <row r="314" spans="1:29" ht="12.75">
      <c r="A314" s="7"/>
      <c r="B314" s="8"/>
      <c r="C314" s="9"/>
      <c r="D314" s="10"/>
      <c r="E314" s="11"/>
      <c r="F314" s="11"/>
      <c r="G314" s="12"/>
      <c r="H314" s="12"/>
      <c r="I314" s="11"/>
      <c r="J314" s="11"/>
      <c r="K314" s="11"/>
      <c r="L314" s="11"/>
      <c r="M314" s="11"/>
      <c r="N314" s="11"/>
      <c r="O314" s="11"/>
      <c r="P314" s="13"/>
      <c r="Q314" s="14"/>
      <c r="R314" s="15"/>
      <c r="T314" s="17"/>
      <c r="U314" s="5"/>
      <c r="V314" s="6"/>
      <c r="W314" s="6"/>
      <c r="X314" s="6"/>
      <c r="AA314" s="6"/>
      <c r="AB314" s="6"/>
      <c r="AC314" s="6"/>
    </row>
    <row r="315" spans="1:29" ht="12.75">
      <c r="A315" s="7"/>
      <c r="B315" s="8"/>
      <c r="C315" s="9"/>
      <c r="D315" s="10"/>
      <c r="E315" s="11"/>
      <c r="F315" s="11"/>
      <c r="G315" s="12"/>
      <c r="H315" s="12"/>
      <c r="I315" s="11"/>
      <c r="J315" s="11"/>
      <c r="K315" s="11"/>
      <c r="L315" s="11"/>
      <c r="M315" s="11"/>
      <c r="N315" s="11"/>
      <c r="O315" s="11"/>
      <c r="P315" s="13"/>
      <c r="Q315" s="14"/>
      <c r="R315" s="15"/>
      <c r="T315" s="17"/>
      <c r="U315" s="5"/>
      <c r="V315" s="6"/>
      <c r="W315" s="6"/>
      <c r="X315" s="6"/>
      <c r="AA315" s="6"/>
      <c r="AB315" s="6"/>
      <c r="AC315" s="6"/>
    </row>
    <row r="316" spans="1:29" ht="12.75">
      <c r="A316" s="7"/>
      <c r="B316" s="18"/>
      <c r="C316" s="19"/>
      <c r="D316" s="20"/>
      <c r="E316" s="21"/>
      <c r="F316" s="21"/>
      <c r="G316" s="20"/>
      <c r="H316" s="20"/>
      <c r="I316" s="20"/>
      <c r="J316" s="21"/>
      <c r="K316" s="21"/>
      <c r="L316" s="21"/>
      <c r="M316" s="21"/>
      <c r="N316" s="21"/>
      <c r="O316" s="21"/>
      <c r="P316" s="22"/>
      <c r="Q316" s="7"/>
      <c r="R316" s="15"/>
      <c r="T316" s="16"/>
      <c r="U316" s="5"/>
      <c r="V316" s="6"/>
      <c r="W316" s="6"/>
      <c r="X316" s="6"/>
      <c r="AA316" s="6"/>
      <c r="AB316" s="6"/>
      <c r="AC316" s="6"/>
    </row>
    <row r="317" spans="1:29" ht="12.75">
      <c r="A317" s="7"/>
      <c r="B317" s="18"/>
      <c r="C317" s="19"/>
      <c r="D317" s="20"/>
      <c r="E317" s="21"/>
      <c r="F317" s="21"/>
      <c r="G317" s="20"/>
      <c r="H317" s="20"/>
      <c r="I317" s="20"/>
      <c r="J317" s="21"/>
      <c r="K317" s="21"/>
      <c r="L317" s="21"/>
      <c r="M317" s="21"/>
      <c r="N317" s="21"/>
      <c r="O317" s="21"/>
      <c r="P317" s="22"/>
      <c r="Q317" s="7"/>
      <c r="R317" s="15"/>
      <c r="T317" s="17"/>
      <c r="U317" s="5"/>
      <c r="V317" s="6"/>
      <c r="W317" s="6"/>
      <c r="X317" s="6"/>
      <c r="AA317" s="6"/>
      <c r="AB317" s="6"/>
      <c r="AC317" s="6"/>
    </row>
    <row r="318" spans="1:29" ht="12.75">
      <c r="A318" s="7"/>
      <c r="B318" s="8"/>
      <c r="C318" s="9"/>
      <c r="D318" s="10"/>
      <c r="E318" s="11"/>
      <c r="F318" s="11"/>
      <c r="G318" s="12"/>
      <c r="H318" s="12"/>
      <c r="I318" s="11"/>
      <c r="J318" s="11"/>
      <c r="K318" s="11"/>
      <c r="L318" s="11"/>
      <c r="M318" s="11"/>
      <c r="N318" s="11"/>
      <c r="O318" s="11"/>
      <c r="P318" s="13"/>
      <c r="Q318" s="14"/>
      <c r="R318" s="15"/>
      <c r="T318" s="16"/>
      <c r="U318" s="5"/>
      <c r="V318" s="6"/>
      <c r="W318" s="6"/>
      <c r="X318" s="6"/>
      <c r="AA318" s="6"/>
      <c r="AB318" s="6"/>
      <c r="AC318" s="6"/>
    </row>
    <row r="319" spans="1:29" ht="12.75">
      <c r="A319" s="7"/>
      <c r="B319" s="8"/>
      <c r="C319" s="9"/>
      <c r="D319" s="10"/>
      <c r="E319" s="11"/>
      <c r="F319" s="11"/>
      <c r="G319" s="12"/>
      <c r="H319" s="12"/>
      <c r="I319" s="11"/>
      <c r="J319" s="11"/>
      <c r="K319" s="11"/>
      <c r="L319" s="11"/>
      <c r="M319" s="11"/>
      <c r="N319" s="11"/>
      <c r="O319" s="11"/>
      <c r="P319" s="13"/>
      <c r="Q319" s="14"/>
      <c r="R319" s="15"/>
      <c r="T319" s="16"/>
      <c r="U319" s="5"/>
      <c r="V319" s="6"/>
      <c r="W319" s="6"/>
      <c r="X319" s="6"/>
      <c r="AA319" s="6"/>
      <c r="AB319" s="6"/>
      <c r="AC319" s="6"/>
    </row>
    <row r="320" spans="1:29" ht="12.75">
      <c r="A320" s="7"/>
      <c r="B320" s="8"/>
      <c r="C320" s="9"/>
      <c r="D320" s="10"/>
      <c r="E320" s="11"/>
      <c r="F320" s="11"/>
      <c r="G320" s="12"/>
      <c r="H320" s="12"/>
      <c r="I320" s="11"/>
      <c r="J320" s="11"/>
      <c r="K320" s="11"/>
      <c r="L320" s="11"/>
      <c r="M320" s="11"/>
      <c r="N320" s="11"/>
      <c r="O320" s="11"/>
      <c r="P320" s="13"/>
      <c r="Q320" s="14"/>
      <c r="R320" s="15"/>
      <c r="T320" s="17"/>
      <c r="U320" s="5"/>
      <c r="V320" s="6"/>
      <c r="W320" s="6"/>
      <c r="X320" s="6"/>
      <c r="AA320" s="6"/>
      <c r="AB320" s="6"/>
      <c r="AC320" s="6"/>
    </row>
    <row r="321" spans="1:29" ht="12.75">
      <c r="A321" s="7"/>
      <c r="B321" s="8"/>
      <c r="C321" s="9"/>
      <c r="D321" s="10"/>
      <c r="E321" s="11"/>
      <c r="F321" s="11"/>
      <c r="G321" s="12"/>
      <c r="H321" s="12"/>
      <c r="I321" s="11"/>
      <c r="J321" s="11"/>
      <c r="K321" s="11"/>
      <c r="L321" s="11"/>
      <c r="M321" s="11"/>
      <c r="N321" s="11"/>
      <c r="O321" s="11"/>
      <c r="P321" s="13"/>
      <c r="Q321" s="14"/>
      <c r="R321" s="15"/>
      <c r="T321" s="17"/>
      <c r="U321" s="5"/>
      <c r="V321" s="6"/>
      <c r="W321" s="6"/>
      <c r="X321" s="6"/>
      <c r="AA321" s="6"/>
      <c r="AB321" s="6"/>
      <c r="AC321" s="6"/>
    </row>
    <row r="322" spans="1:29" ht="12.75">
      <c r="A322" s="7"/>
      <c r="B322" s="8"/>
      <c r="C322" s="9"/>
      <c r="D322" s="10"/>
      <c r="E322" s="11"/>
      <c r="F322" s="11"/>
      <c r="G322" s="12"/>
      <c r="H322" s="12"/>
      <c r="I322" s="11"/>
      <c r="J322" s="11"/>
      <c r="K322" s="11"/>
      <c r="L322" s="11"/>
      <c r="M322" s="11"/>
      <c r="N322" s="11"/>
      <c r="O322" s="11"/>
      <c r="P322" s="13"/>
      <c r="Q322" s="14"/>
      <c r="R322" s="15"/>
      <c r="T322" s="16"/>
      <c r="U322" s="5"/>
      <c r="V322" s="6"/>
      <c r="W322" s="6"/>
      <c r="X322" s="6"/>
      <c r="AA322" s="6"/>
      <c r="AB322" s="6"/>
      <c r="AC322" s="6"/>
    </row>
    <row r="323" spans="1:29" ht="12.75">
      <c r="A323" s="7"/>
      <c r="B323" s="8"/>
      <c r="C323" s="9"/>
      <c r="D323" s="10"/>
      <c r="E323" s="11"/>
      <c r="F323" s="11"/>
      <c r="G323" s="12"/>
      <c r="H323" s="12"/>
      <c r="I323" s="11"/>
      <c r="J323" s="11"/>
      <c r="K323" s="11"/>
      <c r="L323" s="11"/>
      <c r="M323" s="11"/>
      <c r="N323" s="11"/>
      <c r="O323" s="11"/>
      <c r="P323" s="13"/>
      <c r="Q323" s="14"/>
      <c r="R323" s="15"/>
      <c r="T323" s="17"/>
      <c r="U323" s="5"/>
      <c r="V323" s="6"/>
      <c r="W323" s="6"/>
      <c r="X323" s="6"/>
      <c r="AA323" s="6"/>
      <c r="AB323" s="6"/>
      <c r="AC323" s="6"/>
    </row>
    <row r="324" spans="1:29" ht="12.75">
      <c r="A324" s="7"/>
      <c r="B324" s="18"/>
      <c r="C324" s="19"/>
      <c r="D324" s="20"/>
      <c r="E324" s="21"/>
      <c r="F324" s="21"/>
      <c r="G324" s="20"/>
      <c r="H324" s="20"/>
      <c r="I324" s="20"/>
      <c r="J324" s="21"/>
      <c r="K324" s="21"/>
      <c r="L324" s="21"/>
      <c r="M324" s="21"/>
      <c r="N324" s="21"/>
      <c r="O324" s="21"/>
      <c r="P324" s="7"/>
      <c r="Q324" s="7"/>
      <c r="R324" s="15"/>
      <c r="T324" s="17"/>
      <c r="U324" s="5"/>
      <c r="V324" s="6"/>
      <c r="W324" s="6"/>
      <c r="X324" s="6"/>
      <c r="AA324" s="6"/>
      <c r="AB324" s="6"/>
      <c r="AC324" s="6"/>
    </row>
    <row r="325" spans="1:29" ht="12.75">
      <c r="A325" s="7"/>
      <c r="B325" s="8"/>
      <c r="C325" s="9"/>
      <c r="D325" s="10"/>
      <c r="E325" s="11"/>
      <c r="F325" s="11"/>
      <c r="G325" s="12"/>
      <c r="H325" s="12"/>
      <c r="I325" s="11"/>
      <c r="J325" s="11"/>
      <c r="K325" s="11"/>
      <c r="L325" s="11"/>
      <c r="M325" s="11"/>
      <c r="N325" s="11"/>
      <c r="O325" s="11"/>
      <c r="P325" s="13"/>
      <c r="Q325" s="14"/>
      <c r="R325" s="15"/>
      <c r="T325" s="17"/>
      <c r="U325" s="5"/>
      <c r="V325" s="6"/>
      <c r="W325" s="6"/>
      <c r="X325" s="6"/>
      <c r="AA325" s="6"/>
      <c r="AB325" s="6"/>
      <c r="AC325" s="6"/>
    </row>
    <row r="326" spans="1:29" ht="12.75">
      <c r="A326" s="7"/>
      <c r="B326" s="8"/>
      <c r="C326" s="9"/>
      <c r="D326" s="10"/>
      <c r="E326" s="11"/>
      <c r="F326" s="11"/>
      <c r="G326" s="12"/>
      <c r="H326" s="12"/>
      <c r="I326" s="11"/>
      <c r="J326" s="11"/>
      <c r="K326" s="11"/>
      <c r="L326" s="11"/>
      <c r="M326" s="11"/>
      <c r="N326" s="11"/>
      <c r="O326" s="11"/>
      <c r="P326" s="13"/>
      <c r="Q326" s="14"/>
      <c r="R326" s="15"/>
      <c r="T326" s="16"/>
      <c r="U326" s="5"/>
      <c r="V326" s="6"/>
      <c r="W326" s="6"/>
      <c r="X326" s="6"/>
      <c r="AA326" s="6"/>
      <c r="AB326" s="6"/>
      <c r="AC326" s="6"/>
    </row>
    <row r="327" spans="1:29" ht="12.75">
      <c r="A327" s="7"/>
      <c r="B327" s="8"/>
      <c r="C327" s="9"/>
      <c r="D327" s="10"/>
      <c r="E327" s="11"/>
      <c r="F327" s="11"/>
      <c r="G327" s="12"/>
      <c r="H327" s="12"/>
      <c r="I327" s="11"/>
      <c r="J327" s="11"/>
      <c r="K327" s="11"/>
      <c r="L327" s="11"/>
      <c r="M327" s="11"/>
      <c r="N327" s="11"/>
      <c r="O327" s="11"/>
      <c r="P327" s="13"/>
      <c r="Q327" s="14"/>
      <c r="R327" s="15"/>
      <c r="T327" s="16"/>
      <c r="U327" s="5"/>
      <c r="V327" s="6"/>
      <c r="W327" s="6"/>
      <c r="X327" s="6"/>
      <c r="AA327" s="6"/>
      <c r="AB327" s="6"/>
      <c r="AC327" s="6"/>
    </row>
    <row r="328" spans="1:29" ht="12.75">
      <c r="A328" s="7"/>
      <c r="B328" s="18"/>
      <c r="C328" s="9"/>
      <c r="D328" s="20"/>
      <c r="E328" s="21"/>
      <c r="F328" s="21"/>
      <c r="G328" s="20"/>
      <c r="H328" s="20"/>
      <c r="I328" s="20"/>
      <c r="J328" s="21"/>
      <c r="K328" s="21"/>
      <c r="L328" s="21"/>
      <c r="M328" s="21"/>
      <c r="N328" s="21"/>
      <c r="O328" s="21"/>
      <c r="P328" s="22"/>
      <c r="Q328" s="7"/>
      <c r="R328" s="15"/>
      <c r="T328" s="17"/>
      <c r="U328" s="5"/>
      <c r="V328" s="6"/>
      <c r="W328" s="6"/>
      <c r="X328" s="6"/>
      <c r="AA328" s="6"/>
      <c r="AB328" s="6"/>
      <c r="AC328" s="6"/>
    </row>
    <row r="329" spans="1:29" ht="12.75">
      <c r="A329" s="7"/>
      <c r="B329" s="8"/>
      <c r="C329" s="9"/>
      <c r="D329" s="10"/>
      <c r="E329" s="11"/>
      <c r="F329" s="11"/>
      <c r="G329" s="12"/>
      <c r="H329" s="12"/>
      <c r="I329" s="11"/>
      <c r="J329" s="11"/>
      <c r="K329" s="11"/>
      <c r="L329" s="11"/>
      <c r="M329" s="11"/>
      <c r="N329" s="11"/>
      <c r="O329" s="11"/>
      <c r="P329" s="13"/>
      <c r="Q329" s="14"/>
      <c r="R329" s="15"/>
      <c r="T329" s="17"/>
      <c r="U329" s="5"/>
      <c r="V329" s="6"/>
      <c r="W329" s="6"/>
      <c r="X329" s="6"/>
      <c r="AA329" s="6"/>
      <c r="AB329" s="6"/>
      <c r="AC329" s="6"/>
    </row>
    <row r="330" spans="1:29" ht="12.75">
      <c r="A330" s="7"/>
      <c r="B330" s="8"/>
      <c r="C330" s="9"/>
      <c r="D330" s="10"/>
      <c r="E330" s="11"/>
      <c r="F330" s="11"/>
      <c r="G330" s="12"/>
      <c r="H330" s="12"/>
      <c r="I330" s="11"/>
      <c r="J330" s="11"/>
      <c r="K330" s="11"/>
      <c r="L330" s="11"/>
      <c r="M330" s="11"/>
      <c r="N330" s="11"/>
      <c r="O330" s="11"/>
      <c r="P330" s="13"/>
      <c r="Q330" s="14"/>
      <c r="R330" s="15"/>
      <c r="T330" s="17"/>
      <c r="U330" s="5"/>
      <c r="V330" s="6"/>
      <c r="W330" s="6"/>
      <c r="X330" s="6"/>
      <c r="AA330" s="6"/>
      <c r="AB330" s="6"/>
      <c r="AC330" s="6"/>
    </row>
    <row r="385" ht="15" customHeight="1"/>
    <row r="415" ht="15.75" customHeight="1"/>
    <row r="416" ht="15" customHeight="1"/>
  </sheetData>
  <sheetProtection selectLockedCells="1" selectUnlockedCells="1"/>
  <mergeCells count="2">
    <mergeCell ref="G200:P200"/>
    <mergeCell ref="G201:P2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57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3" width="14.28125" style="0" customWidth="1"/>
    <col min="4" max="4" width="8.00390625" style="0" customWidth="1"/>
    <col min="5" max="5" width="5.8515625" style="0" customWidth="1"/>
    <col min="6" max="6" width="6.7109375" style="0" customWidth="1"/>
    <col min="7" max="7" width="7.421875" style="0" customWidth="1"/>
    <col min="8" max="8" width="6.00390625" style="0" customWidth="1"/>
    <col min="9" max="9" width="10.00390625" style="0" customWidth="1"/>
    <col min="17" max="17" width="2.57421875" style="0" customWidth="1"/>
    <col min="18" max="18" width="14.7109375" style="0" customWidth="1"/>
  </cols>
  <sheetData>
    <row r="2" spans="1:8" ht="15.75">
      <c r="A2" s="291" t="s">
        <v>963</v>
      </c>
      <c r="B2" s="291"/>
      <c r="C2" s="614"/>
      <c r="D2" s="291" t="s">
        <v>318</v>
      </c>
      <c r="E2" s="614"/>
      <c r="F2" s="291" t="s">
        <v>320</v>
      </c>
      <c r="G2" s="614"/>
      <c r="H2" s="614"/>
    </row>
    <row r="4" spans="1:7" ht="12.75">
      <c r="A4" t="s">
        <v>2</v>
      </c>
      <c r="D4" t="s">
        <v>3</v>
      </c>
      <c r="G4" t="s">
        <v>4</v>
      </c>
    </row>
    <row r="5" spans="1:7" ht="12.75">
      <c r="A5" t="s">
        <v>5</v>
      </c>
      <c r="D5" t="s">
        <v>6</v>
      </c>
      <c r="G5" t="s">
        <v>7</v>
      </c>
    </row>
    <row r="6" spans="1:7" ht="12.75">
      <c r="A6" t="s">
        <v>8</v>
      </c>
      <c r="D6" t="s">
        <v>9</v>
      </c>
      <c r="G6" t="s">
        <v>10</v>
      </c>
    </row>
    <row r="7" spans="1:7" ht="12.75">
      <c r="A7" t="s">
        <v>11</v>
      </c>
      <c r="D7" t="s">
        <v>12</v>
      </c>
      <c r="G7" t="s">
        <v>13</v>
      </c>
    </row>
    <row r="8" spans="1:7" ht="12.75">
      <c r="A8" t="s">
        <v>158</v>
      </c>
      <c r="D8" t="s">
        <v>159</v>
      </c>
      <c r="G8" t="s">
        <v>160</v>
      </c>
    </row>
    <row r="9" spans="1:7" ht="12.75">
      <c r="A9" t="s">
        <v>161</v>
      </c>
      <c r="D9" t="s">
        <v>162</v>
      </c>
      <c r="G9" t="s">
        <v>163</v>
      </c>
    </row>
    <row r="10" spans="1:7" ht="12.75">
      <c r="A10" t="s">
        <v>164</v>
      </c>
      <c r="D10" t="s">
        <v>165</v>
      </c>
      <c r="G10" t="s">
        <v>166</v>
      </c>
    </row>
    <row r="11" spans="1:18" ht="12.75" hidden="1">
      <c r="A11" t="s">
        <v>167</v>
      </c>
      <c r="D11" t="s">
        <v>168</v>
      </c>
      <c r="G11" t="s">
        <v>167</v>
      </c>
      <c r="J11" t="s">
        <v>177</v>
      </c>
      <c r="K11" t="s">
        <v>178</v>
      </c>
      <c r="L11" t="s">
        <v>179</v>
      </c>
      <c r="M11" t="s">
        <v>180</v>
      </c>
      <c r="N11" t="s">
        <v>181</v>
      </c>
      <c r="O11" t="s">
        <v>182</v>
      </c>
      <c r="P11" t="s">
        <v>183</v>
      </c>
      <c r="Q11" t="s">
        <v>184</v>
      </c>
      <c r="R11" t="s">
        <v>185</v>
      </c>
    </row>
    <row r="12" spans="1:7" ht="12.75">
      <c r="A12" t="s">
        <v>167</v>
      </c>
      <c r="D12" t="s">
        <v>168</v>
      </c>
      <c r="G12" t="s">
        <v>167</v>
      </c>
    </row>
    <row r="13" ht="13.5" thickBot="1"/>
    <row r="14" spans="1:9" ht="13.5" thickBot="1">
      <c r="A14" s="168">
        <v>1</v>
      </c>
      <c r="B14" s="169">
        <v>2</v>
      </c>
      <c r="C14" s="169">
        <v>3</v>
      </c>
      <c r="D14" s="169">
        <v>4</v>
      </c>
      <c r="E14" s="169">
        <v>5</v>
      </c>
      <c r="F14" s="169">
        <v>6</v>
      </c>
      <c r="G14" s="423">
        <v>7</v>
      </c>
      <c r="H14" s="391">
        <v>8</v>
      </c>
      <c r="I14" s="7"/>
    </row>
    <row r="15" spans="1:19" ht="12.75">
      <c r="A15" s="153">
        <v>1</v>
      </c>
      <c r="B15" s="345" t="s">
        <v>452</v>
      </c>
      <c r="C15" s="344" t="s">
        <v>359</v>
      </c>
      <c r="D15" s="346">
        <v>2014</v>
      </c>
      <c r="E15" s="347">
        <v>16.44</v>
      </c>
      <c r="F15" s="347">
        <v>11.16</v>
      </c>
      <c r="G15" s="553">
        <f>E15+F15</f>
        <v>27.6</v>
      </c>
      <c r="H15" s="265" t="s">
        <v>83</v>
      </c>
      <c r="I15" s="429"/>
      <c r="K15" s="55"/>
      <c r="L15" s="55"/>
      <c r="M15" s="55"/>
      <c r="N15" s="55"/>
      <c r="O15" s="55"/>
      <c r="P15" s="55"/>
      <c r="Q15" s="55"/>
      <c r="R15" s="55"/>
      <c r="S15" s="55"/>
    </row>
    <row r="16" spans="1:21" ht="12.75">
      <c r="A16" s="91">
        <v>2</v>
      </c>
      <c r="B16" s="202" t="s">
        <v>393</v>
      </c>
      <c r="C16" s="197" t="s">
        <v>392</v>
      </c>
      <c r="D16" s="275">
        <v>2014</v>
      </c>
      <c r="E16" s="198">
        <v>15.94</v>
      </c>
      <c r="F16" s="198">
        <v>11.41</v>
      </c>
      <c r="G16" s="199">
        <v>27.35</v>
      </c>
      <c r="H16" s="91" t="s">
        <v>83</v>
      </c>
      <c r="I16" s="430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</row>
    <row r="17" spans="1:21" ht="12.75">
      <c r="A17" s="153">
        <v>3</v>
      </c>
      <c r="B17" s="202" t="s">
        <v>561</v>
      </c>
      <c r="C17" s="197" t="s">
        <v>359</v>
      </c>
      <c r="D17" s="201">
        <v>2014</v>
      </c>
      <c r="E17" s="198">
        <v>16.18</v>
      </c>
      <c r="F17" s="198">
        <v>11.12</v>
      </c>
      <c r="G17" s="199">
        <v>27.3</v>
      </c>
      <c r="H17" s="91" t="s">
        <v>83</v>
      </c>
      <c r="I17" s="431"/>
      <c r="K17" s="194" t="s">
        <v>319</v>
      </c>
      <c r="P17" s="194"/>
      <c r="Q17" s="194"/>
      <c r="R17" s="194"/>
      <c r="S17" s="194"/>
      <c r="U17" s="194" t="s">
        <v>319</v>
      </c>
    </row>
    <row r="18" spans="1:21" ht="12.75">
      <c r="A18" s="91">
        <v>4</v>
      </c>
      <c r="B18" s="202" t="s">
        <v>637</v>
      </c>
      <c r="C18" s="197" t="s">
        <v>515</v>
      </c>
      <c r="D18" s="275">
        <v>2014</v>
      </c>
      <c r="E18" s="198">
        <v>15.99</v>
      </c>
      <c r="F18" s="198">
        <v>11.2</v>
      </c>
      <c r="G18" s="199">
        <v>27.19</v>
      </c>
      <c r="H18" s="91" t="s">
        <v>83</v>
      </c>
      <c r="I18" s="429"/>
      <c r="K18" s="193" t="s">
        <v>319</v>
      </c>
      <c r="P18" s="193"/>
      <c r="Q18" s="193"/>
      <c r="R18" s="193"/>
      <c r="S18" s="193"/>
      <c r="U18" s="193" t="s">
        <v>319</v>
      </c>
    </row>
    <row r="19" spans="1:21" ht="12.75">
      <c r="A19" s="153">
        <v>5</v>
      </c>
      <c r="B19" s="202" t="s">
        <v>886</v>
      </c>
      <c r="C19" s="197" t="s">
        <v>456</v>
      </c>
      <c r="D19" s="201">
        <v>2013</v>
      </c>
      <c r="E19" s="198">
        <v>15.62</v>
      </c>
      <c r="F19" s="198">
        <v>11.19</v>
      </c>
      <c r="G19" s="199">
        <v>26.81</v>
      </c>
      <c r="H19" s="272" t="s">
        <v>83</v>
      </c>
      <c r="I19" s="431"/>
      <c r="K19" s="193" t="s">
        <v>319</v>
      </c>
      <c r="P19" s="193"/>
      <c r="Q19" s="193"/>
      <c r="R19" s="193"/>
      <c r="S19" s="193"/>
      <c r="U19" s="193" t="s">
        <v>319</v>
      </c>
    </row>
    <row r="20" spans="1:21" ht="12.75">
      <c r="A20" s="91">
        <v>6</v>
      </c>
      <c r="B20" s="380" t="s">
        <v>559</v>
      </c>
      <c r="C20" s="96" t="s">
        <v>409</v>
      </c>
      <c r="D20" s="159">
        <v>2014</v>
      </c>
      <c r="E20" s="322">
        <v>15.76</v>
      </c>
      <c r="F20" s="322">
        <v>11.04</v>
      </c>
      <c r="G20" s="323">
        <f>E20+F20</f>
        <v>26.799999999999997</v>
      </c>
      <c r="H20" s="91" t="s">
        <v>83</v>
      </c>
      <c r="I20" s="432"/>
      <c r="K20" s="193" t="s">
        <v>319</v>
      </c>
      <c r="P20" s="193"/>
      <c r="Q20" s="193"/>
      <c r="R20" s="193"/>
      <c r="S20" s="193"/>
      <c r="U20" s="193" t="s">
        <v>319</v>
      </c>
    </row>
    <row r="21" spans="1:21" ht="12.75">
      <c r="A21" s="153">
        <v>7</v>
      </c>
      <c r="B21" s="202" t="s">
        <v>562</v>
      </c>
      <c r="C21" s="197" t="s">
        <v>515</v>
      </c>
      <c r="D21" s="275">
        <v>2013</v>
      </c>
      <c r="E21" s="198">
        <v>15.59</v>
      </c>
      <c r="F21" s="198">
        <v>11.14</v>
      </c>
      <c r="G21" s="199">
        <v>26.73</v>
      </c>
      <c r="H21" s="91" t="s">
        <v>83</v>
      </c>
      <c r="I21" s="431"/>
      <c r="K21" s="193" t="s">
        <v>319</v>
      </c>
      <c r="P21" s="193"/>
      <c r="Q21" s="193"/>
      <c r="R21" s="193"/>
      <c r="S21" s="193"/>
      <c r="U21" s="193" t="s">
        <v>319</v>
      </c>
    </row>
    <row r="22" spans="1:21" ht="12.75">
      <c r="A22" s="91">
        <v>8</v>
      </c>
      <c r="B22" s="202" t="s">
        <v>339</v>
      </c>
      <c r="C22" s="197" t="s">
        <v>321</v>
      </c>
      <c r="D22" s="201">
        <v>2013</v>
      </c>
      <c r="E22" s="198">
        <v>15.53</v>
      </c>
      <c r="F22" s="198">
        <v>11.17</v>
      </c>
      <c r="G22" s="199">
        <v>26.7</v>
      </c>
      <c r="H22" s="91" t="s">
        <v>83</v>
      </c>
      <c r="I22" s="432"/>
      <c r="K22" s="193" t="s">
        <v>319</v>
      </c>
      <c r="P22" s="193"/>
      <c r="Q22" s="193"/>
      <c r="R22" s="193"/>
      <c r="S22" s="193"/>
      <c r="U22" s="193" t="s">
        <v>319</v>
      </c>
    </row>
    <row r="23" spans="1:21" ht="12.75">
      <c r="A23" s="153">
        <v>9</v>
      </c>
      <c r="B23" s="202" t="s">
        <v>534</v>
      </c>
      <c r="C23" s="197" t="s">
        <v>512</v>
      </c>
      <c r="D23" s="275">
        <v>2015</v>
      </c>
      <c r="E23" s="198">
        <v>15.86</v>
      </c>
      <c r="F23" s="198">
        <v>10.84</v>
      </c>
      <c r="G23" s="199">
        <v>26.7</v>
      </c>
      <c r="H23" s="91" t="s">
        <v>83</v>
      </c>
      <c r="I23" s="433"/>
      <c r="K23" s="193" t="s">
        <v>319</v>
      </c>
      <c r="P23" s="193"/>
      <c r="Q23" s="193"/>
      <c r="R23" s="193"/>
      <c r="S23" s="193"/>
      <c r="U23" s="193" t="s">
        <v>319</v>
      </c>
    </row>
    <row r="24" spans="1:21" ht="12.75">
      <c r="A24" s="91">
        <v>10</v>
      </c>
      <c r="B24" s="202" t="s">
        <v>582</v>
      </c>
      <c r="C24" s="197" t="s">
        <v>394</v>
      </c>
      <c r="D24" s="275">
        <v>2012</v>
      </c>
      <c r="E24" s="198">
        <v>15.87</v>
      </c>
      <c r="F24" s="198">
        <v>10.82</v>
      </c>
      <c r="G24" s="199">
        <v>26.69</v>
      </c>
      <c r="H24" s="272" t="s">
        <v>83</v>
      </c>
      <c r="I24" s="431"/>
      <c r="K24" s="193" t="s">
        <v>319</v>
      </c>
      <c r="P24" s="193"/>
      <c r="Q24" s="193"/>
      <c r="R24" s="193"/>
      <c r="S24" s="193"/>
      <c r="U24" s="193" t="s">
        <v>319</v>
      </c>
    </row>
    <row r="25" spans="1:21" ht="12.75">
      <c r="A25" s="153">
        <v>11</v>
      </c>
      <c r="B25" s="202" t="s">
        <v>638</v>
      </c>
      <c r="C25" s="197" t="s">
        <v>618</v>
      </c>
      <c r="D25" s="275">
        <v>2014</v>
      </c>
      <c r="E25" s="198">
        <v>15.51</v>
      </c>
      <c r="F25" s="198">
        <v>11.14</v>
      </c>
      <c r="G25" s="199">
        <v>26.65</v>
      </c>
      <c r="H25" s="91" t="s">
        <v>83</v>
      </c>
      <c r="I25" s="431"/>
      <c r="K25" s="193" t="s">
        <v>319</v>
      </c>
      <c r="P25" s="193"/>
      <c r="Q25" s="193"/>
      <c r="R25" s="193"/>
      <c r="S25" s="193"/>
      <c r="U25" s="193" t="s">
        <v>319</v>
      </c>
    </row>
    <row r="26" spans="1:21" ht="12.75">
      <c r="A26" s="91">
        <v>12</v>
      </c>
      <c r="B26" s="202" t="s">
        <v>639</v>
      </c>
      <c r="C26" s="197" t="s">
        <v>412</v>
      </c>
      <c r="D26" s="275">
        <v>2013</v>
      </c>
      <c r="E26" s="198">
        <v>15.6</v>
      </c>
      <c r="F26" s="198">
        <v>11.02</v>
      </c>
      <c r="G26" s="199">
        <v>26.62</v>
      </c>
      <c r="H26" s="272" t="s">
        <v>83</v>
      </c>
      <c r="I26" s="432"/>
      <c r="K26" s="193" t="s">
        <v>319</v>
      </c>
      <c r="P26" s="193"/>
      <c r="Q26" s="193"/>
      <c r="R26" s="193"/>
      <c r="S26" s="193"/>
      <c r="U26" s="193" t="s">
        <v>319</v>
      </c>
    </row>
    <row r="27" spans="1:21" ht="12.75">
      <c r="A27" s="153">
        <v>13</v>
      </c>
      <c r="B27" s="202" t="s">
        <v>421</v>
      </c>
      <c r="C27" s="197" t="s">
        <v>424</v>
      </c>
      <c r="D27" s="200">
        <v>2014</v>
      </c>
      <c r="E27" s="198">
        <v>15.65</v>
      </c>
      <c r="F27" s="198">
        <v>10.96</v>
      </c>
      <c r="G27" s="199">
        <v>26.61</v>
      </c>
      <c r="H27" s="91" t="s">
        <v>83</v>
      </c>
      <c r="I27" s="429"/>
      <c r="K27" s="193" t="s">
        <v>319</v>
      </c>
      <c r="P27" s="193"/>
      <c r="Q27" s="193"/>
      <c r="R27" s="193"/>
      <c r="S27" s="193"/>
      <c r="U27" s="193" t="s">
        <v>319</v>
      </c>
    </row>
    <row r="28" spans="1:21" ht="12.75">
      <c r="A28" s="91">
        <v>14</v>
      </c>
      <c r="B28" s="202" t="s">
        <v>338</v>
      </c>
      <c r="C28" s="197" t="s">
        <v>321</v>
      </c>
      <c r="D28" s="201">
        <v>2014</v>
      </c>
      <c r="E28" s="198">
        <v>15.51</v>
      </c>
      <c r="F28" s="198">
        <v>11.09</v>
      </c>
      <c r="G28" s="199">
        <v>26.6</v>
      </c>
      <c r="H28" s="91" t="s">
        <v>83</v>
      </c>
      <c r="I28" s="430"/>
      <c r="K28" s="193" t="s">
        <v>319</v>
      </c>
      <c r="P28" s="193"/>
      <c r="Q28" s="193"/>
      <c r="R28" s="193"/>
      <c r="S28" s="193"/>
      <c r="U28" s="193" t="s">
        <v>319</v>
      </c>
    </row>
    <row r="29" spans="1:21" ht="12.75">
      <c r="A29" s="153">
        <v>15</v>
      </c>
      <c r="B29" s="202" t="s">
        <v>534</v>
      </c>
      <c r="C29" s="197" t="s">
        <v>512</v>
      </c>
      <c r="D29" s="275">
        <v>2015</v>
      </c>
      <c r="E29" s="198">
        <v>15.76</v>
      </c>
      <c r="F29" s="198">
        <v>10.82</v>
      </c>
      <c r="G29" s="199">
        <v>26.58</v>
      </c>
      <c r="H29" s="91" t="s">
        <v>83</v>
      </c>
      <c r="I29" s="432"/>
      <c r="K29" s="271" t="s">
        <v>319</v>
      </c>
      <c r="P29" s="271"/>
      <c r="Q29" s="271"/>
      <c r="R29" s="271"/>
      <c r="S29" s="271"/>
      <c r="U29" s="193" t="s">
        <v>319</v>
      </c>
    </row>
    <row r="30" spans="1:21" ht="12.75">
      <c r="A30" s="91">
        <v>16</v>
      </c>
      <c r="B30" s="202" t="s">
        <v>887</v>
      </c>
      <c r="C30" s="197" t="s">
        <v>456</v>
      </c>
      <c r="D30" s="275">
        <v>2013</v>
      </c>
      <c r="E30" s="198">
        <v>15.36</v>
      </c>
      <c r="F30" s="198">
        <v>11.2</v>
      </c>
      <c r="G30" s="199">
        <v>26.56</v>
      </c>
      <c r="H30" s="272" t="s">
        <v>83</v>
      </c>
      <c r="I30" s="430"/>
      <c r="J30" s="273"/>
      <c r="K30" s="195"/>
      <c r="L30" s="195"/>
      <c r="M30" s="195"/>
      <c r="N30" s="195"/>
      <c r="O30" s="195"/>
      <c r="P30" s="195"/>
      <c r="Q30" s="195"/>
      <c r="R30" s="195"/>
      <c r="S30" s="195"/>
      <c r="U30" s="193" t="s">
        <v>319</v>
      </c>
    </row>
    <row r="31" spans="1:21" ht="12.75" customHeight="1">
      <c r="A31" s="153">
        <v>17</v>
      </c>
      <c r="B31" s="202" t="s">
        <v>888</v>
      </c>
      <c r="C31" s="197" t="s">
        <v>321</v>
      </c>
      <c r="D31" s="275">
        <v>2013</v>
      </c>
      <c r="E31" s="198">
        <v>15.78</v>
      </c>
      <c r="F31" s="198">
        <v>10.63</v>
      </c>
      <c r="G31" s="199">
        <v>26.41</v>
      </c>
      <c r="H31" s="272" t="s">
        <v>83</v>
      </c>
      <c r="I31" s="433"/>
      <c r="J31" s="274"/>
      <c r="N31" s="194"/>
      <c r="O31" s="194"/>
      <c r="P31" s="194"/>
      <c r="Q31" s="194" t="s">
        <v>319</v>
      </c>
      <c r="S31" s="194" t="s">
        <v>319</v>
      </c>
      <c r="U31" s="193" t="s">
        <v>319</v>
      </c>
    </row>
    <row r="32" spans="1:19" ht="12.75">
      <c r="A32" s="91">
        <v>18</v>
      </c>
      <c r="B32" s="202" t="s">
        <v>563</v>
      </c>
      <c r="C32" s="197" t="s">
        <v>515</v>
      </c>
      <c r="D32" s="201">
        <v>2014</v>
      </c>
      <c r="E32" s="198">
        <v>15.78</v>
      </c>
      <c r="F32" s="198">
        <v>10.61</v>
      </c>
      <c r="G32" s="199">
        <v>26.39</v>
      </c>
      <c r="H32" s="91" t="s">
        <v>83</v>
      </c>
      <c r="I32" s="433"/>
      <c r="J32" s="274"/>
      <c r="N32" s="193"/>
      <c r="O32" s="193"/>
      <c r="P32" s="193"/>
      <c r="Q32" s="193" t="s">
        <v>319</v>
      </c>
      <c r="S32" s="193" t="s">
        <v>319</v>
      </c>
    </row>
    <row r="33" spans="1:19" ht="12.75">
      <c r="A33" s="153">
        <v>19</v>
      </c>
      <c r="B33" s="202" t="s">
        <v>640</v>
      </c>
      <c r="C33" s="197" t="s">
        <v>412</v>
      </c>
      <c r="D33" s="275">
        <v>2013</v>
      </c>
      <c r="E33" s="198">
        <v>15.61</v>
      </c>
      <c r="F33" s="198">
        <v>10.78</v>
      </c>
      <c r="G33" s="199">
        <v>26.39</v>
      </c>
      <c r="H33" s="91" t="s">
        <v>83</v>
      </c>
      <c r="I33" s="429"/>
      <c r="J33" s="274"/>
      <c r="N33" s="193"/>
      <c r="O33" s="193"/>
      <c r="P33" s="193"/>
      <c r="Q33" s="193" t="s">
        <v>319</v>
      </c>
      <c r="S33" s="193" t="s">
        <v>319</v>
      </c>
    </row>
    <row r="34" spans="1:19" ht="12.75">
      <c r="A34" s="91">
        <v>20</v>
      </c>
      <c r="B34" s="202" t="s">
        <v>629</v>
      </c>
      <c r="C34" s="197" t="s">
        <v>618</v>
      </c>
      <c r="D34" s="275">
        <v>2014</v>
      </c>
      <c r="E34" s="198">
        <v>15.69</v>
      </c>
      <c r="F34" s="198">
        <v>10.68</v>
      </c>
      <c r="G34" s="199">
        <v>26.37</v>
      </c>
      <c r="H34" s="272" t="s">
        <v>83</v>
      </c>
      <c r="I34" s="432"/>
      <c r="N34" s="193"/>
      <c r="O34" s="193"/>
      <c r="P34" s="193"/>
      <c r="Q34" s="193" t="s">
        <v>319</v>
      </c>
      <c r="S34" s="193" t="s">
        <v>319</v>
      </c>
    </row>
    <row r="35" spans="1:19" ht="12.75">
      <c r="A35" s="153">
        <v>21</v>
      </c>
      <c r="B35" s="202" t="s">
        <v>889</v>
      </c>
      <c r="C35" s="197" t="s">
        <v>456</v>
      </c>
      <c r="D35" s="275">
        <v>2015</v>
      </c>
      <c r="E35" s="198">
        <v>15.44</v>
      </c>
      <c r="F35" s="198">
        <v>10.93</v>
      </c>
      <c r="G35" s="199">
        <v>26.37</v>
      </c>
      <c r="H35" s="272" t="s">
        <v>83</v>
      </c>
      <c r="I35" s="429"/>
      <c r="N35" s="193"/>
      <c r="O35" s="193"/>
      <c r="P35" s="193"/>
      <c r="Q35" s="193" t="s">
        <v>319</v>
      </c>
      <c r="R35" s="193" t="s">
        <v>319</v>
      </c>
      <c r="S35" s="193" t="s">
        <v>319</v>
      </c>
    </row>
    <row r="36" spans="1:19" ht="12.75">
      <c r="A36" s="91">
        <v>22</v>
      </c>
      <c r="B36" s="202" t="s">
        <v>341</v>
      </c>
      <c r="C36" s="197" t="s">
        <v>321</v>
      </c>
      <c r="D36" s="275">
        <v>2013</v>
      </c>
      <c r="E36" s="198">
        <v>15.72</v>
      </c>
      <c r="F36" s="198">
        <v>10.62</v>
      </c>
      <c r="G36" s="199">
        <v>26.34</v>
      </c>
      <c r="H36" s="91" t="s">
        <v>83</v>
      </c>
      <c r="I36" s="430"/>
      <c r="N36" s="193"/>
      <c r="O36" s="193"/>
      <c r="P36" s="193"/>
      <c r="Q36" s="193" t="s">
        <v>319</v>
      </c>
      <c r="R36" s="193" t="s">
        <v>319</v>
      </c>
      <c r="S36" s="193" t="s">
        <v>319</v>
      </c>
    </row>
    <row r="37" spans="1:19" ht="12.75">
      <c r="A37" s="153">
        <v>23</v>
      </c>
      <c r="B37" s="321" t="s">
        <v>455</v>
      </c>
      <c r="C37" s="96" t="s">
        <v>409</v>
      </c>
      <c r="D37" s="159">
        <v>2014</v>
      </c>
      <c r="E37" s="322">
        <v>15.62</v>
      </c>
      <c r="F37" s="226">
        <v>10.7</v>
      </c>
      <c r="G37" s="323">
        <f>E37+F37</f>
        <v>26.32</v>
      </c>
      <c r="H37" s="91" t="s">
        <v>83</v>
      </c>
      <c r="I37" s="429"/>
      <c r="N37" s="193"/>
      <c r="O37" s="193"/>
      <c r="P37" s="193"/>
      <c r="Q37" s="193" t="s">
        <v>319</v>
      </c>
      <c r="R37" s="193" t="s">
        <v>319</v>
      </c>
      <c r="S37" s="193" t="s">
        <v>319</v>
      </c>
    </row>
    <row r="38" spans="1:19" ht="12.75">
      <c r="A38" s="91">
        <v>24</v>
      </c>
      <c r="B38" s="202" t="s">
        <v>395</v>
      </c>
      <c r="C38" s="197" t="s">
        <v>394</v>
      </c>
      <c r="D38" s="275">
        <v>2013</v>
      </c>
      <c r="E38" s="198">
        <v>15.45</v>
      </c>
      <c r="F38" s="198">
        <v>10.86</v>
      </c>
      <c r="G38" s="199">
        <v>26.31</v>
      </c>
      <c r="H38" s="91" t="s">
        <v>83</v>
      </c>
      <c r="I38" s="429"/>
      <c r="N38" s="193"/>
      <c r="O38" s="193"/>
      <c r="P38" s="193"/>
      <c r="Q38" s="193" t="s">
        <v>319</v>
      </c>
      <c r="R38" s="193" t="s">
        <v>319</v>
      </c>
      <c r="S38" s="193" t="s">
        <v>319</v>
      </c>
    </row>
    <row r="39" spans="1:19" ht="12.75">
      <c r="A39" s="153">
        <v>25</v>
      </c>
      <c r="B39" s="202" t="s">
        <v>334</v>
      </c>
      <c r="C39" s="197" t="s">
        <v>321</v>
      </c>
      <c r="D39" s="275">
        <v>2014</v>
      </c>
      <c r="E39" s="198">
        <v>15.45</v>
      </c>
      <c r="F39" s="198">
        <v>10.85</v>
      </c>
      <c r="G39" s="199">
        <v>26.3</v>
      </c>
      <c r="H39" s="91" t="s">
        <v>83</v>
      </c>
      <c r="I39" s="429"/>
      <c r="N39" s="271"/>
      <c r="O39" s="271"/>
      <c r="P39" s="271"/>
      <c r="Q39" s="271" t="s">
        <v>319</v>
      </c>
      <c r="R39" s="271" t="s">
        <v>319</v>
      </c>
      <c r="S39" s="271" t="s">
        <v>319</v>
      </c>
    </row>
    <row r="40" spans="1:19" ht="12.75">
      <c r="A40" s="91">
        <v>26</v>
      </c>
      <c r="B40" s="202" t="s">
        <v>396</v>
      </c>
      <c r="C40" s="197" t="s">
        <v>394</v>
      </c>
      <c r="D40" s="275">
        <v>2014</v>
      </c>
      <c r="E40" s="198">
        <v>15.5</v>
      </c>
      <c r="F40" s="198">
        <v>10.8</v>
      </c>
      <c r="G40" s="199">
        <v>26.3</v>
      </c>
      <c r="H40" s="91" t="s">
        <v>83</v>
      </c>
      <c r="I40" s="431"/>
      <c r="J40" s="195"/>
      <c r="K40" s="195"/>
      <c r="L40" s="195"/>
      <c r="M40" s="195"/>
      <c r="N40" s="195"/>
      <c r="O40" s="195"/>
      <c r="P40" s="195"/>
      <c r="Q40" s="195"/>
      <c r="R40" s="195"/>
      <c r="S40" s="195"/>
    </row>
    <row r="41" spans="1:19" ht="12.75">
      <c r="A41" s="153">
        <v>27</v>
      </c>
      <c r="B41" s="202" t="s">
        <v>890</v>
      </c>
      <c r="C41" s="197" t="s">
        <v>456</v>
      </c>
      <c r="D41" s="275">
        <v>2013</v>
      </c>
      <c r="E41" s="198">
        <v>15.23</v>
      </c>
      <c r="F41" s="198">
        <v>11.04</v>
      </c>
      <c r="G41" s="199">
        <v>26.27</v>
      </c>
      <c r="H41" s="272" t="s">
        <v>83</v>
      </c>
      <c r="I41" s="431"/>
      <c r="J41" s="273" t="s">
        <v>319</v>
      </c>
      <c r="N41" s="194" t="s">
        <v>319</v>
      </c>
      <c r="O41" s="194" t="s">
        <v>319</v>
      </c>
      <c r="P41" s="194" t="s">
        <v>319</v>
      </c>
      <c r="Q41" s="194" t="s">
        <v>319</v>
      </c>
      <c r="R41" s="194" t="s">
        <v>319</v>
      </c>
      <c r="S41" s="194" t="s">
        <v>319</v>
      </c>
    </row>
    <row r="42" spans="1:19" ht="12.75" customHeight="1">
      <c r="A42" s="91">
        <v>28</v>
      </c>
      <c r="B42" s="202" t="s">
        <v>336</v>
      </c>
      <c r="C42" s="197" t="s">
        <v>321</v>
      </c>
      <c r="D42" s="275">
        <v>2010</v>
      </c>
      <c r="E42" s="198">
        <v>15.35</v>
      </c>
      <c r="F42" s="198">
        <v>10.9</v>
      </c>
      <c r="G42" s="199">
        <v>26.25</v>
      </c>
      <c r="H42" s="91" t="s">
        <v>83</v>
      </c>
      <c r="I42" s="430"/>
      <c r="J42" s="274" t="s">
        <v>319</v>
      </c>
      <c r="N42" s="193" t="s">
        <v>319</v>
      </c>
      <c r="O42" s="193" t="s">
        <v>319</v>
      </c>
      <c r="P42" s="193" t="s">
        <v>319</v>
      </c>
      <c r="Q42" s="193" t="s">
        <v>319</v>
      </c>
      <c r="R42" s="193" t="s">
        <v>319</v>
      </c>
      <c r="S42" s="193" t="s">
        <v>319</v>
      </c>
    </row>
    <row r="43" spans="1:19" ht="12.75">
      <c r="A43" s="153">
        <v>29</v>
      </c>
      <c r="B43" s="202" t="s">
        <v>341</v>
      </c>
      <c r="C43" s="197" t="s">
        <v>321</v>
      </c>
      <c r="D43" s="275">
        <v>2013</v>
      </c>
      <c r="E43" s="198">
        <v>15.48</v>
      </c>
      <c r="F43" s="198">
        <v>10.77</v>
      </c>
      <c r="G43" s="199">
        <v>26.25</v>
      </c>
      <c r="H43" s="91" t="s">
        <v>83</v>
      </c>
      <c r="I43" s="430"/>
      <c r="N43" s="54" t="s">
        <v>319</v>
      </c>
      <c r="O43" s="54" t="s">
        <v>319</v>
      </c>
      <c r="P43" s="54"/>
      <c r="Q43" s="54"/>
      <c r="R43" s="54"/>
      <c r="S43" s="54"/>
    </row>
    <row r="44" spans="1:19" ht="12.75">
      <c r="A44" s="91">
        <v>30</v>
      </c>
      <c r="B44" s="202" t="s">
        <v>950</v>
      </c>
      <c r="C44" s="197" t="s">
        <v>359</v>
      </c>
      <c r="D44" s="275">
        <v>2013</v>
      </c>
      <c r="E44" s="198">
        <v>15.5</v>
      </c>
      <c r="F44" s="198">
        <v>10.75</v>
      </c>
      <c r="G44" s="199">
        <v>26.25</v>
      </c>
      <c r="H44" s="272" t="s">
        <v>83</v>
      </c>
      <c r="I44" s="432"/>
      <c r="N44" s="54" t="s">
        <v>319</v>
      </c>
      <c r="O44" s="54" t="s">
        <v>319</v>
      </c>
      <c r="P44" s="54"/>
      <c r="Q44" s="54"/>
      <c r="R44" s="54"/>
      <c r="S44" s="54"/>
    </row>
    <row r="45" spans="1:19" ht="12.75">
      <c r="A45" s="153">
        <v>31</v>
      </c>
      <c r="B45" s="321" t="s">
        <v>446</v>
      </c>
      <c r="C45" s="96" t="s">
        <v>409</v>
      </c>
      <c r="D45" s="159">
        <v>2014</v>
      </c>
      <c r="E45" s="322">
        <v>15.36</v>
      </c>
      <c r="F45" s="322">
        <v>10.88</v>
      </c>
      <c r="G45" s="323">
        <f>E45+F45</f>
        <v>26.240000000000002</v>
      </c>
      <c r="H45" s="91" t="s">
        <v>83</v>
      </c>
      <c r="I45" s="432"/>
      <c r="N45" s="54" t="s">
        <v>319</v>
      </c>
      <c r="O45" s="54" t="s">
        <v>319</v>
      </c>
      <c r="P45" s="54"/>
      <c r="Q45" s="54"/>
      <c r="R45" s="54"/>
      <c r="S45" s="54"/>
    </row>
    <row r="46" spans="1:19" ht="12.75">
      <c r="A46" s="91">
        <v>32</v>
      </c>
      <c r="B46" s="202" t="s">
        <v>323</v>
      </c>
      <c r="C46" s="197" t="s">
        <v>359</v>
      </c>
      <c r="D46" s="275">
        <v>2013</v>
      </c>
      <c r="E46" s="198">
        <v>15.27</v>
      </c>
      <c r="F46" s="198">
        <v>10.96</v>
      </c>
      <c r="G46" s="199">
        <v>26.23</v>
      </c>
      <c r="H46" s="91" t="s">
        <v>83</v>
      </c>
      <c r="I46" s="432"/>
      <c r="N46" s="54" t="s">
        <v>319</v>
      </c>
      <c r="O46" s="54" t="s">
        <v>319</v>
      </c>
      <c r="P46" s="54" t="s">
        <v>319</v>
      </c>
      <c r="Q46" s="54" t="s">
        <v>319</v>
      </c>
      <c r="R46" s="54" t="s">
        <v>319</v>
      </c>
      <c r="S46" s="54" t="s">
        <v>319</v>
      </c>
    </row>
    <row r="47" spans="1:19" ht="12.75">
      <c r="A47" s="153">
        <v>33</v>
      </c>
      <c r="B47" s="202" t="s">
        <v>640</v>
      </c>
      <c r="C47" s="197" t="s">
        <v>412</v>
      </c>
      <c r="D47" s="275">
        <v>2013</v>
      </c>
      <c r="E47" s="198">
        <v>15.49</v>
      </c>
      <c r="F47" s="198">
        <v>10.69</v>
      </c>
      <c r="G47" s="199">
        <v>26.18</v>
      </c>
      <c r="H47" s="91" t="s">
        <v>83</v>
      </c>
      <c r="I47" s="430"/>
      <c r="N47" s="54" t="s">
        <v>319</v>
      </c>
      <c r="O47" s="54" t="s">
        <v>319</v>
      </c>
      <c r="P47" s="54" t="s">
        <v>319</v>
      </c>
      <c r="Q47" s="54" t="s">
        <v>319</v>
      </c>
      <c r="R47" s="54" t="s">
        <v>319</v>
      </c>
      <c r="S47" s="54" t="s">
        <v>319</v>
      </c>
    </row>
    <row r="48" spans="1:19" ht="12.75" customHeight="1">
      <c r="A48" s="91">
        <v>34</v>
      </c>
      <c r="B48" s="202" t="s">
        <v>746</v>
      </c>
      <c r="C48" s="197" t="s">
        <v>508</v>
      </c>
      <c r="D48" s="275">
        <v>2013</v>
      </c>
      <c r="E48" s="198">
        <v>15.38</v>
      </c>
      <c r="F48" s="198">
        <v>10.76</v>
      </c>
      <c r="G48" s="199">
        <v>26.14</v>
      </c>
      <c r="H48" s="272" t="s">
        <v>83</v>
      </c>
      <c r="I48" s="431"/>
      <c r="N48" s="54" t="s">
        <v>319</v>
      </c>
      <c r="O48" s="54" t="s">
        <v>319</v>
      </c>
      <c r="P48" s="54" t="s">
        <v>319</v>
      </c>
      <c r="Q48" s="54" t="s">
        <v>319</v>
      </c>
      <c r="R48" s="54" t="s">
        <v>319</v>
      </c>
      <c r="S48" s="54" t="s">
        <v>319</v>
      </c>
    </row>
    <row r="49" spans="1:19" ht="12" customHeight="1">
      <c r="A49" s="153">
        <v>35</v>
      </c>
      <c r="B49" s="202" t="s">
        <v>891</v>
      </c>
      <c r="C49" s="197" t="s">
        <v>359</v>
      </c>
      <c r="D49" s="275">
        <v>2007</v>
      </c>
      <c r="E49" s="198">
        <v>15.33</v>
      </c>
      <c r="F49" s="198">
        <v>10.8</v>
      </c>
      <c r="G49" s="199">
        <v>26.13</v>
      </c>
      <c r="H49" s="272" t="s">
        <v>83</v>
      </c>
      <c r="I49" s="431"/>
      <c r="N49" s="54" t="s">
        <v>319</v>
      </c>
      <c r="O49" s="54" t="s">
        <v>319</v>
      </c>
      <c r="P49" s="54" t="s">
        <v>319</v>
      </c>
      <c r="Q49" s="54" t="s">
        <v>319</v>
      </c>
      <c r="R49" s="54" t="s">
        <v>319</v>
      </c>
      <c r="S49" s="54" t="s">
        <v>319</v>
      </c>
    </row>
    <row r="50" spans="1:19" ht="12.75">
      <c r="A50" s="91">
        <v>36</v>
      </c>
      <c r="B50" s="202" t="s">
        <v>760</v>
      </c>
      <c r="C50" s="197" t="s">
        <v>512</v>
      </c>
      <c r="D50" s="275">
        <v>2013</v>
      </c>
      <c r="E50" s="198">
        <v>15.39</v>
      </c>
      <c r="F50" s="198">
        <v>10.73</v>
      </c>
      <c r="G50" s="199">
        <v>26.12</v>
      </c>
      <c r="H50" s="272" t="s">
        <v>83</v>
      </c>
      <c r="I50" s="432"/>
      <c r="N50" s="54" t="s">
        <v>319</v>
      </c>
      <c r="O50" s="54" t="s">
        <v>319</v>
      </c>
      <c r="P50" s="54" t="s">
        <v>319</v>
      </c>
      <c r="Q50" s="54" t="s">
        <v>319</v>
      </c>
      <c r="R50" s="54" t="s">
        <v>319</v>
      </c>
      <c r="S50" s="54" t="s">
        <v>319</v>
      </c>
    </row>
    <row r="51" spans="1:19" ht="12.75">
      <c r="A51" s="153">
        <v>37</v>
      </c>
      <c r="B51" s="321" t="s">
        <v>451</v>
      </c>
      <c r="C51" s="96" t="s">
        <v>409</v>
      </c>
      <c r="D51" s="159">
        <v>2015</v>
      </c>
      <c r="E51" s="322">
        <v>15.42</v>
      </c>
      <c r="F51" s="322">
        <v>10.7</v>
      </c>
      <c r="G51" s="323">
        <f>E51+F51</f>
        <v>26.119999999999997</v>
      </c>
      <c r="H51" s="91" t="s">
        <v>83</v>
      </c>
      <c r="I51" s="433"/>
      <c r="N51" s="54" t="s">
        <v>319</v>
      </c>
      <c r="O51" s="54" t="s">
        <v>319</v>
      </c>
      <c r="P51" s="54" t="s">
        <v>319</v>
      </c>
      <c r="Q51" s="54" t="s">
        <v>319</v>
      </c>
      <c r="R51" s="54" t="s">
        <v>319</v>
      </c>
      <c r="S51" s="54" t="s">
        <v>319</v>
      </c>
    </row>
    <row r="52" spans="1:19" ht="12.75">
      <c r="A52" s="91">
        <v>38</v>
      </c>
      <c r="B52" s="202" t="s">
        <v>609</v>
      </c>
      <c r="C52" s="197" t="s">
        <v>618</v>
      </c>
      <c r="D52" s="275">
        <v>2014</v>
      </c>
      <c r="E52" s="198">
        <v>15.43</v>
      </c>
      <c r="F52" s="198">
        <v>10.68</v>
      </c>
      <c r="G52" s="199">
        <v>26.11</v>
      </c>
      <c r="H52" s="272" t="s">
        <v>83</v>
      </c>
      <c r="I52" s="433"/>
      <c r="N52" s="54" t="s">
        <v>319</v>
      </c>
      <c r="O52" s="54" t="s">
        <v>319</v>
      </c>
      <c r="P52" s="54" t="s">
        <v>319</v>
      </c>
      <c r="Q52" s="54" t="s">
        <v>319</v>
      </c>
      <c r="R52" s="54" t="s">
        <v>319</v>
      </c>
      <c r="S52" s="54" t="s">
        <v>319</v>
      </c>
    </row>
    <row r="53" spans="1:19" ht="12.75">
      <c r="A53" s="153">
        <v>39</v>
      </c>
      <c r="B53" s="202" t="s">
        <v>865</v>
      </c>
      <c r="C53" s="197" t="s">
        <v>456</v>
      </c>
      <c r="D53" s="275">
        <v>2013</v>
      </c>
      <c r="E53" s="198">
        <v>15.17</v>
      </c>
      <c r="F53" s="198">
        <v>10.94</v>
      </c>
      <c r="G53" s="199">
        <v>26.11</v>
      </c>
      <c r="H53" s="272" t="s">
        <v>83</v>
      </c>
      <c r="I53" s="433"/>
      <c r="N53" s="54" t="s">
        <v>319</v>
      </c>
      <c r="O53" s="54" t="s">
        <v>319</v>
      </c>
      <c r="P53" s="54" t="s">
        <v>319</v>
      </c>
      <c r="Q53" s="54" t="s">
        <v>319</v>
      </c>
      <c r="R53" s="54" t="s">
        <v>319</v>
      </c>
      <c r="S53" s="54" t="s">
        <v>319</v>
      </c>
    </row>
    <row r="54" spans="1:19" ht="12.75">
      <c r="A54" s="91">
        <v>40</v>
      </c>
      <c r="B54" s="202" t="s">
        <v>883</v>
      </c>
      <c r="C54" s="197" t="s">
        <v>456</v>
      </c>
      <c r="D54" s="275">
        <v>2014</v>
      </c>
      <c r="E54" s="198">
        <v>15.2</v>
      </c>
      <c r="F54" s="198">
        <v>10.9</v>
      </c>
      <c r="G54" s="199">
        <v>26.1</v>
      </c>
      <c r="H54" s="272" t="s">
        <v>83</v>
      </c>
      <c r="I54" s="433"/>
      <c r="N54" s="54" t="s">
        <v>319</v>
      </c>
      <c r="O54" s="54" t="s">
        <v>319</v>
      </c>
      <c r="P54" s="54" t="s">
        <v>319</v>
      </c>
      <c r="Q54" s="54" t="s">
        <v>319</v>
      </c>
      <c r="R54" s="54" t="s">
        <v>319</v>
      </c>
      <c r="S54" s="54" t="s">
        <v>319</v>
      </c>
    </row>
    <row r="55" spans="1:19" ht="12.75">
      <c r="A55" s="153">
        <v>41</v>
      </c>
      <c r="B55" s="202" t="s">
        <v>892</v>
      </c>
      <c r="C55" s="197" t="s">
        <v>456</v>
      </c>
      <c r="D55" s="275">
        <v>2014</v>
      </c>
      <c r="E55" s="198">
        <v>15.28</v>
      </c>
      <c r="F55" s="198">
        <v>10.82</v>
      </c>
      <c r="G55" s="199">
        <v>26.1</v>
      </c>
      <c r="H55" s="272" t="s">
        <v>83</v>
      </c>
      <c r="I55" s="433"/>
      <c r="N55" s="54" t="s">
        <v>319</v>
      </c>
      <c r="O55" s="54" t="s">
        <v>319</v>
      </c>
      <c r="P55" s="54" t="s">
        <v>319</v>
      </c>
      <c r="Q55" s="54" t="s">
        <v>319</v>
      </c>
      <c r="R55" s="54" t="s">
        <v>319</v>
      </c>
      <c r="S55" s="54" t="s">
        <v>319</v>
      </c>
    </row>
    <row r="56" spans="1:19" ht="12.75">
      <c r="A56" s="91">
        <v>42</v>
      </c>
      <c r="B56" s="202" t="s">
        <v>641</v>
      </c>
      <c r="C56" s="197" t="s">
        <v>412</v>
      </c>
      <c r="D56" s="275">
        <v>2014</v>
      </c>
      <c r="E56" s="198">
        <v>15.5</v>
      </c>
      <c r="F56" s="198">
        <v>10.58</v>
      </c>
      <c r="G56" s="199">
        <v>26.08</v>
      </c>
      <c r="H56" s="91" t="s">
        <v>83</v>
      </c>
      <c r="I56" s="433"/>
      <c r="N56" s="54" t="s">
        <v>319</v>
      </c>
      <c r="O56" s="54" t="s">
        <v>319</v>
      </c>
      <c r="P56" s="54" t="s">
        <v>319</v>
      </c>
      <c r="Q56" s="54" t="s">
        <v>319</v>
      </c>
      <c r="R56" s="54" t="s">
        <v>319</v>
      </c>
      <c r="S56" s="54" t="s">
        <v>319</v>
      </c>
    </row>
    <row r="57" spans="1:19" ht="12.75">
      <c r="A57" s="153">
        <v>43</v>
      </c>
      <c r="B57" s="202" t="s">
        <v>726</v>
      </c>
      <c r="C57" s="197" t="s">
        <v>515</v>
      </c>
      <c r="D57" s="275">
        <v>2013</v>
      </c>
      <c r="E57" s="198">
        <v>15.35</v>
      </c>
      <c r="F57" s="198">
        <v>10.73</v>
      </c>
      <c r="G57" s="199">
        <v>26.08</v>
      </c>
      <c r="H57" s="272" t="s">
        <v>83</v>
      </c>
      <c r="I57" s="433"/>
      <c r="N57" s="54" t="s">
        <v>319</v>
      </c>
      <c r="O57" s="54" t="s">
        <v>319</v>
      </c>
      <c r="P57" s="54" t="s">
        <v>319</v>
      </c>
      <c r="Q57" s="54" t="s">
        <v>319</v>
      </c>
      <c r="R57" s="54" t="s">
        <v>319</v>
      </c>
      <c r="S57" s="54" t="s">
        <v>319</v>
      </c>
    </row>
    <row r="58" spans="1:19" ht="12.75">
      <c r="A58" s="91">
        <v>44</v>
      </c>
      <c r="B58" s="202" t="s">
        <v>397</v>
      </c>
      <c r="C58" s="197" t="s">
        <v>394</v>
      </c>
      <c r="D58" s="275">
        <v>2014</v>
      </c>
      <c r="E58" s="198">
        <v>15.18</v>
      </c>
      <c r="F58" s="198">
        <v>10.89</v>
      </c>
      <c r="G58" s="199">
        <v>26.07</v>
      </c>
      <c r="H58" s="91" t="s">
        <v>83</v>
      </c>
      <c r="I58" s="433"/>
      <c r="N58" s="54" t="s">
        <v>319</v>
      </c>
      <c r="O58" s="54" t="s">
        <v>319</v>
      </c>
      <c r="P58" s="54" t="s">
        <v>319</v>
      </c>
      <c r="Q58" s="54" t="s">
        <v>319</v>
      </c>
      <c r="R58" s="54" t="s">
        <v>319</v>
      </c>
      <c r="S58" s="54" t="s">
        <v>319</v>
      </c>
    </row>
    <row r="59" spans="1:19" ht="12.75">
      <c r="A59" s="153">
        <v>45</v>
      </c>
      <c r="B59" s="321" t="s">
        <v>451</v>
      </c>
      <c r="C59" s="96" t="s">
        <v>409</v>
      </c>
      <c r="D59" s="159">
        <v>2015</v>
      </c>
      <c r="E59" s="322">
        <v>15.24</v>
      </c>
      <c r="F59" s="322">
        <v>10.82</v>
      </c>
      <c r="G59" s="323">
        <f>E59+F59</f>
        <v>26.060000000000002</v>
      </c>
      <c r="H59" s="91" t="s">
        <v>83</v>
      </c>
      <c r="I59" s="433"/>
      <c r="N59" s="54" t="s">
        <v>319</v>
      </c>
      <c r="O59" s="54" t="s">
        <v>319</v>
      </c>
      <c r="P59" s="54" t="s">
        <v>319</v>
      </c>
      <c r="Q59" s="54" t="s">
        <v>319</v>
      </c>
      <c r="R59" s="54" t="s">
        <v>319</v>
      </c>
      <c r="S59" s="54" t="s">
        <v>319</v>
      </c>
    </row>
    <row r="60" spans="1:19" ht="12.75">
      <c r="A60" s="91">
        <v>46</v>
      </c>
      <c r="B60" s="321" t="s">
        <v>454</v>
      </c>
      <c r="C60" s="96" t="s">
        <v>359</v>
      </c>
      <c r="D60" s="159">
        <v>2014</v>
      </c>
      <c r="E60" s="322">
        <v>15.32</v>
      </c>
      <c r="F60" s="322">
        <v>10.72</v>
      </c>
      <c r="G60" s="323">
        <f>E60+F60</f>
        <v>26.04</v>
      </c>
      <c r="H60" s="91" t="s">
        <v>83</v>
      </c>
      <c r="I60" s="433"/>
      <c r="N60" s="54" t="s">
        <v>319</v>
      </c>
      <c r="O60" s="54" t="s">
        <v>319</v>
      </c>
      <c r="P60" s="54" t="s">
        <v>319</v>
      </c>
      <c r="Q60" s="54" t="s">
        <v>319</v>
      </c>
      <c r="R60" s="54" t="s">
        <v>319</v>
      </c>
      <c r="S60" s="54" t="s">
        <v>319</v>
      </c>
    </row>
    <row r="61" spans="1:19" ht="12.75">
      <c r="A61" s="153">
        <v>47</v>
      </c>
      <c r="B61" s="202" t="s">
        <v>640</v>
      </c>
      <c r="C61" s="197" t="s">
        <v>412</v>
      </c>
      <c r="D61" s="275">
        <v>2013</v>
      </c>
      <c r="E61" s="198">
        <v>15.48</v>
      </c>
      <c r="F61" s="198">
        <v>10.55</v>
      </c>
      <c r="G61" s="199">
        <v>26.03</v>
      </c>
      <c r="H61" s="272" t="s">
        <v>83</v>
      </c>
      <c r="I61" s="433"/>
      <c r="N61" s="54" t="s">
        <v>319</v>
      </c>
      <c r="O61" s="54" t="s">
        <v>319</v>
      </c>
      <c r="P61" s="54" t="s">
        <v>319</v>
      </c>
      <c r="Q61" s="54" t="s">
        <v>319</v>
      </c>
      <c r="R61" s="54" t="s">
        <v>319</v>
      </c>
      <c r="S61" s="54" t="s">
        <v>319</v>
      </c>
    </row>
    <row r="62" spans="1:19" ht="12.75">
      <c r="A62" s="91">
        <v>48</v>
      </c>
      <c r="B62" s="202" t="s">
        <v>640</v>
      </c>
      <c r="C62" s="197" t="s">
        <v>412</v>
      </c>
      <c r="D62" s="275">
        <v>2014</v>
      </c>
      <c r="E62" s="198">
        <v>15.25</v>
      </c>
      <c r="F62" s="198">
        <v>10.76</v>
      </c>
      <c r="G62" s="199">
        <v>26.01</v>
      </c>
      <c r="H62" s="91" t="s">
        <v>83</v>
      </c>
      <c r="I62" s="433"/>
      <c r="N62" s="54" t="s">
        <v>319</v>
      </c>
      <c r="O62" s="54" t="s">
        <v>319</v>
      </c>
      <c r="P62" s="54" t="s">
        <v>319</v>
      </c>
      <c r="Q62" s="54" t="s">
        <v>319</v>
      </c>
      <c r="R62" s="54" t="s">
        <v>319</v>
      </c>
      <c r="S62" s="54" t="s">
        <v>319</v>
      </c>
    </row>
    <row r="63" spans="1:19" ht="12.75">
      <c r="A63" s="153">
        <v>49</v>
      </c>
      <c r="B63" s="321" t="s">
        <v>560</v>
      </c>
      <c r="C63" s="96" t="s">
        <v>409</v>
      </c>
      <c r="D63" s="159">
        <v>2015</v>
      </c>
      <c r="E63" s="322">
        <v>15.35</v>
      </c>
      <c r="F63" s="322">
        <v>10.65</v>
      </c>
      <c r="G63" s="323">
        <f>E63+F63</f>
        <v>26</v>
      </c>
      <c r="H63" s="91" t="s">
        <v>83</v>
      </c>
      <c r="I63" s="433"/>
      <c r="N63" s="54" t="s">
        <v>319</v>
      </c>
      <c r="O63" s="54" t="s">
        <v>319</v>
      </c>
      <c r="P63" s="54" t="s">
        <v>319</v>
      </c>
      <c r="Q63" s="54" t="s">
        <v>319</v>
      </c>
      <c r="R63" s="54" t="s">
        <v>319</v>
      </c>
      <c r="S63" s="54" t="s">
        <v>319</v>
      </c>
    </row>
    <row r="64" spans="1:19" ht="12.75">
      <c r="A64" s="91">
        <v>50</v>
      </c>
      <c r="B64" s="202" t="s">
        <v>564</v>
      </c>
      <c r="C64" s="197" t="s">
        <v>515</v>
      </c>
      <c r="D64" s="201">
        <v>2013</v>
      </c>
      <c r="E64" s="198">
        <v>15.15</v>
      </c>
      <c r="F64" s="198">
        <v>10.85</v>
      </c>
      <c r="G64" s="199">
        <v>26</v>
      </c>
      <c r="H64" s="91" t="s">
        <v>83</v>
      </c>
      <c r="I64" s="433"/>
      <c r="N64" s="54" t="s">
        <v>319</v>
      </c>
      <c r="O64" s="54" t="s">
        <v>319</v>
      </c>
      <c r="P64" s="54" t="s">
        <v>319</v>
      </c>
      <c r="Q64" s="54" t="s">
        <v>319</v>
      </c>
      <c r="R64" s="54" t="s">
        <v>319</v>
      </c>
      <c r="S64" s="54" t="s">
        <v>319</v>
      </c>
    </row>
    <row r="65" spans="1:19" ht="12.75">
      <c r="A65" s="153">
        <v>51</v>
      </c>
      <c r="B65" s="202" t="s">
        <v>776</v>
      </c>
      <c r="C65" s="197" t="s">
        <v>412</v>
      </c>
      <c r="D65" s="197">
        <v>2013</v>
      </c>
      <c r="E65" s="198">
        <v>15.36</v>
      </c>
      <c r="F65" s="198">
        <v>10.64</v>
      </c>
      <c r="G65" s="199">
        <v>26</v>
      </c>
      <c r="H65" s="272" t="s">
        <v>83</v>
      </c>
      <c r="I65" s="433"/>
      <c r="N65" s="54" t="s">
        <v>319</v>
      </c>
      <c r="O65" s="54" t="s">
        <v>319</v>
      </c>
      <c r="P65" s="54" t="s">
        <v>319</v>
      </c>
      <c r="Q65" s="54" t="s">
        <v>319</v>
      </c>
      <c r="R65" s="54" t="s">
        <v>319</v>
      </c>
      <c r="S65" s="54" t="s">
        <v>319</v>
      </c>
    </row>
    <row r="66" spans="1:19" ht="12.75">
      <c r="A66" s="91">
        <v>52</v>
      </c>
      <c r="B66" s="202" t="s">
        <v>534</v>
      </c>
      <c r="C66" s="197" t="s">
        <v>512</v>
      </c>
      <c r="D66" s="275">
        <v>2015</v>
      </c>
      <c r="E66" s="198">
        <v>15.53</v>
      </c>
      <c r="F66" s="198">
        <v>10.47</v>
      </c>
      <c r="G66" s="199">
        <v>26</v>
      </c>
      <c r="H66" s="272" t="s">
        <v>83</v>
      </c>
      <c r="I66" s="433"/>
      <c r="N66" s="54" t="s">
        <v>319</v>
      </c>
      <c r="O66" s="54" t="s">
        <v>319</v>
      </c>
      <c r="P66" s="54" t="s">
        <v>319</v>
      </c>
      <c r="Q66" s="54" t="s">
        <v>319</v>
      </c>
      <c r="R66" s="54" t="s">
        <v>319</v>
      </c>
      <c r="S66" s="54" t="s">
        <v>319</v>
      </c>
    </row>
    <row r="67" spans="1:19" ht="12.75">
      <c r="A67" s="153">
        <v>53</v>
      </c>
      <c r="B67" s="202" t="s">
        <v>642</v>
      </c>
      <c r="C67" s="197" t="s">
        <v>507</v>
      </c>
      <c r="D67" s="275">
        <v>2014</v>
      </c>
      <c r="E67" s="198">
        <v>15.45</v>
      </c>
      <c r="F67" s="198">
        <v>10.52</v>
      </c>
      <c r="G67" s="199">
        <v>25.97</v>
      </c>
      <c r="H67" s="91" t="s">
        <v>84</v>
      </c>
      <c r="I67" s="433"/>
      <c r="N67" s="54" t="s">
        <v>319</v>
      </c>
      <c r="O67" s="54" t="s">
        <v>319</v>
      </c>
      <c r="P67" s="54" t="s">
        <v>319</v>
      </c>
      <c r="Q67" s="54" t="s">
        <v>319</v>
      </c>
      <c r="R67" s="54" t="s">
        <v>319</v>
      </c>
      <c r="S67" s="54" t="s">
        <v>319</v>
      </c>
    </row>
    <row r="68" spans="1:19" ht="13.5" customHeight="1">
      <c r="A68" s="91">
        <v>54</v>
      </c>
      <c r="B68" s="202" t="s">
        <v>565</v>
      </c>
      <c r="C68" s="197" t="s">
        <v>515</v>
      </c>
      <c r="D68" s="275">
        <v>2014</v>
      </c>
      <c r="E68" s="198">
        <v>15.35</v>
      </c>
      <c r="F68" s="198">
        <v>10.61</v>
      </c>
      <c r="G68" s="199">
        <v>25.96</v>
      </c>
      <c r="H68" s="91" t="s">
        <v>84</v>
      </c>
      <c r="I68" s="433"/>
      <c r="N68" s="54" t="s">
        <v>319</v>
      </c>
      <c r="O68" s="54" t="s">
        <v>319</v>
      </c>
      <c r="P68" s="54" t="s">
        <v>319</v>
      </c>
      <c r="Q68" s="54" t="s">
        <v>319</v>
      </c>
      <c r="R68" s="54" t="s">
        <v>319</v>
      </c>
      <c r="S68" s="54" t="s">
        <v>319</v>
      </c>
    </row>
    <row r="69" spans="1:19" ht="12.75">
      <c r="A69" s="152">
        <v>55</v>
      </c>
      <c r="B69" s="202" t="s">
        <v>643</v>
      </c>
      <c r="C69" s="197" t="s">
        <v>515</v>
      </c>
      <c r="D69" s="275">
        <v>2013</v>
      </c>
      <c r="E69" s="198">
        <v>15.13</v>
      </c>
      <c r="F69" s="198">
        <v>10.83</v>
      </c>
      <c r="G69" s="199">
        <v>25.96</v>
      </c>
      <c r="H69" s="91" t="s">
        <v>84</v>
      </c>
      <c r="I69" s="433"/>
      <c r="N69" s="54" t="s">
        <v>319</v>
      </c>
      <c r="O69" s="54" t="s">
        <v>319</v>
      </c>
      <c r="P69" s="54" t="s">
        <v>319</v>
      </c>
      <c r="Q69" s="54" t="s">
        <v>319</v>
      </c>
      <c r="R69" s="54" t="s">
        <v>319</v>
      </c>
      <c r="S69" s="54" t="s">
        <v>319</v>
      </c>
    </row>
    <row r="70" spans="1:19" ht="12.75">
      <c r="A70" s="91">
        <v>56</v>
      </c>
      <c r="B70" s="202" t="s">
        <v>888</v>
      </c>
      <c r="C70" s="197" t="s">
        <v>424</v>
      </c>
      <c r="D70" s="275">
        <v>2014</v>
      </c>
      <c r="E70" s="198">
        <v>15.28</v>
      </c>
      <c r="F70" s="198">
        <v>10.68</v>
      </c>
      <c r="G70" s="199">
        <v>25.96</v>
      </c>
      <c r="H70" s="272" t="s">
        <v>84</v>
      </c>
      <c r="I70" s="433"/>
      <c r="N70" s="54" t="s">
        <v>319</v>
      </c>
      <c r="O70" s="54" t="s">
        <v>319</v>
      </c>
      <c r="P70" s="54" t="s">
        <v>319</v>
      </c>
      <c r="Q70" s="54" t="s">
        <v>319</v>
      </c>
      <c r="R70" s="54" t="s">
        <v>319</v>
      </c>
      <c r="S70" s="54" t="s">
        <v>319</v>
      </c>
    </row>
    <row r="71" spans="1:19" ht="12.75">
      <c r="A71" s="152">
        <v>57</v>
      </c>
      <c r="B71" s="202" t="s">
        <v>644</v>
      </c>
      <c r="C71" s="197" t="s">
        <v>412</v>
      </c>
      <c r="D71" s="275">
        <v>2014</v>
      </c>
      <c r="E71" s="198">
        <v>15.19</v>
      </c>
      <c r="F71" s="198">
        <v>10.76</v>
      </c>
      <c r="G71" s="199">
        <v>25.95</v>
      </c>
      <c r="H71" s="91" t="s">
        <v>84</v>
      </c>
      <c r="I71" s="433"/>
      <c r="N71" s="54" t="s">
        <v>319</v>
      </c>
      <c r="O71" s="54" t="s">
        <v>319</v>
      </c>
      <c r="P71" s="54" t="s">
        <v>319</v>
      </c>
      <c r="Q71" s="54" t="s">
        <v>319</v>
      </c>
      <c r="R71" s="54" t="s">
        <v>319</v>
      </c>
      <c r="S71" s="54" t="s">
        <v>319</v>
      </c>
    </row>
    <row r="72" spans="1:19" ht="12.75">
      <c r="A72" s="91">
        <v>58</v>
      </c>
      <c r="B72" s="202" t="s">
        <v>398</v>
      </c>
      <c r="C72" s="197" t="s">
        <v>394</v>
      </c>
      <c r="D72" s="275">
        <v>2014</v>
      </c>
      <c r="E72" s="198">
        <v>15.4</v>
      </c>
      <c r="F72" s="198">
        <v>10.54</v>
      </c>
      <c r="G72" s="199">
        <v>25.94</v>
      </c>
      <c r="H72" s="272" t="s">
        <v>84</v>
      </c>
      <c r="I72" s="433"/>
      <c r="N72" s="54" t="s">
        <v>319</v>
      </c>
      <c r="O72" s="54" t="s">
        <v>319</v>
      </c>
      <c r="P72" s="54" t="s">
        <v>319</v>
      </c>
      <c r="Q72" s="54" t="s">
        <v>319</v>
      </c>
      <c r="R72" s="54" t="s">
        <v>319</v>
      </c>
      <c r="S72" s="54" t="s">
        <v>319</v>
      </c>
    </row>
    <row r="73" spans="1:19" ht="12" customHeight="1">
      <c r="A73" s="152">
        <v>59</v>
      </c>
      <c r="B73" s="202" t="s">
        <v>645</v>
      </c>
      <c r="C73" s="197" t="s">
        <v>321</v>
      </c>
      <c r="D73" s="275">
        <v>2012</v>
      </c>
      <c r="E73" s="198">
        <v>15.04</v>
      </c>
      <c r="F73" s="198">
        <v>10.89</v>
      </c>
      <c r="G73" s="199">
        <v>25.93</v>
      </c>
      <c r="H73" s="91" t="s">
        <v>84</v>
      </c>
      <c r="I73" s="433"/>
      <c r="N73" s="54" t="s">
        <v>319</v>
      </c>
      <c r="O73" s="54" t="s">
        <v>319</v>
      </c>
      <c r="P73" s="54" t="s">
        <v>319</v>
      </c>
      <c r="Q73" s="54" t="s">
        <v>319</v>
      </c>
      <c r="S73" s="54" t="s">
        <v>319</v>
      </c>
    </row>
    <row r="74" spans="1:19" ht="14.25" customHeight="1">
      <c r="A74" s="91">
        <v>60</v>
      </c>
      <c r="B74" s="202" t="s">
        <v>425</v>
      </c>
      <c r="C74" s="197" t="s">
        <v>424</v>
      </c>
      <c r="D74" s="307">
        <v>2014</v>
      </c>
      <c r="E74" s="198">
        <v>15.33</v>
      </c>
      <c r="F74" s="198">
        <v>10.56</v>
      </c>
      <c r="G74" s="199">
        <v>25.89</v>
      </c>
      <c r="H74" s="272" t="s">
        <v>84</v>
      </c>
      <c r="I74" s="433"/>
      <c r="N74" s="54" t="s">
        <v>319</v>
      </c>
      <c r="O74" s="54" t="s">
        <v>319</v>
      </c>
      <c r="P74" s="54" t="s">
        <v>319</v>
      </c>
      <c r="Q74" s="54" t="s">
        <v>319</v>
      </c>
      <c r="R74" s="54" t="s">
        <v>319</v>
      </c>
      <c r="S74" s="54" t="s">
        <v>319</v>
      </c>
    </row>
    <row r="75" spans="1:19" ht="12.75">
      <c r="A75" s="152">
        <v>61</v>
      </c>
      <c r="B75" s="202" t="s">
        <v>336</v>
      </c>
      <c r="C75" s="197" t="s">
        <v>321</v>
      </c>
      <c r="D75" s="275">
        <v>2011</v>
      </c>
      <c r="E75" s="198">
        <v>15.07</v>
      </c>
      <c r="F75" s="198">
        <v>10.81</v>
      </c>
      <c r="G75" s="199">
        <v>25.88</v>
      </c>
      <c r="H75" s="272" t="s">
        <v>84</v>
      </c>
      <c r="I75" s="433"/>
      <c r="N75" s="54" t="s">
        <v>319</v>
      </c>
      <c r="O75" s="54" t="s">
        <v>319</v>
      </c>
      <c r="P75" s="54" t="s">
        <v>319</v>
      </c>
      <c r="Q75" s="54" t="s">
        <v>319</v>
      </c>
      <c r="R75" s="54" t="s">
        <v>319</v>
      </c>
      <c r="S75" s="54" t="s">
        <v>319</v>
      </c>
    </row>
    <row r="76" spans="1:19" ht="12.75">
      <c r="A76" s="91">
        <v>62</v>
      </c>
      <c r="B76" s="202" t="s">
        <v>888</v>
      </c>
      <c r="C76" s="197" t="s">
        <v>409</v>
      </c>
      <c r="D76" s="275">
        <v>2014</v>
      </c>
      <c r="E76" s="198">
        <v>15.09</v>
      </c>
      <c r="F76" s="198">
        <v>10.79</v>
      </c>
      <c r="G76" s="199">
        <v>25.88</v>
      </c>
      <c r="H76" s="272" t="s">
        <v>84</v>
      </c>
      <c r="I76" s="433"/>
      <c r="N76" s="54" t="s">
        <v>319</v>
      </c>
      <c r="O76" s="54" t="s">
        <v>319</v>
      </c>
      <c r="P76" s="54" t="s">
        <v>319</v>
      </c>
      <c r="Q76" s="54" t="s">
        <v>319</v>
      </c>
      <c r="R76" s="54" t="s">
        <v>319</v>
      </c>
      <c r="S76" s="54" t="s">
        <v>319</v>
      </c>
    </row>
    <row r="77" spans="1:19" ht="12.75">
      <c r="A77" s="153">
        <v>63</v>
      </c>
      <c r="B77" s="202" t="s">
        <v>341</v>
      </c>
      <c r="C77" s="197" t="s">
        <v>321</v>
      </c>
      <c r="D77" s="275">
        <v>2010</v>
      </c>
      <c r="E77" s="198">
        <v>15.12</v>
      </c>
      <c r="F77" s="198">
        <v>10.75</v>
      </c>
      <c r="G77" s="199">
        <v>25.87</v>
      </c>
      <c r="H77" s="272" t="s">
        <v>84</v>
      </c>
      <c r="I77" s="433"/>
      <c r="N77" s="54"/>
      <c r="O77" s="54"/>
      <c r="P77" s="54"/>
      <c r="Q77" s="54" t="s">
        <v>319</v>
      </c>
      <c r="R77" s="54" t="s">
        <v>319</v>
      </c>
      <c r="S77" s="54" t="s">
        <v>319</v>
      </c>
    </row>
    <row r="78" spans="1:19" ht="12.75">
      <c r="A78" s="91">
        <v>64</v>
      </c>
      <c r="B78" s="202" t="s">
        <v>646</v>
      </c>
      <c r="C78" s="197" t="s">
        <v>412</v>
      </c>
      <c r="D78" s="275">
        <v>2014</v>
      </c>
      <c r="E78" s="198">
        <v>15.08</v>
      </c>
      <c r="F78" s="198">
        <v>10.77</v>
      </c>
      <c r="G78" s="199">
        <v>25.85</v>
      </c>
      <c r="H78" s="91" t="s">
        <v>84</v>
      </c>
      <c r="I78" s="433"/>
      <c r="N78" s="54"/>
      <c r="O78" s="54"/>
      <c r="P78" s="54"/>
      <c r="Q78" s="54" t="s">
        <v>319</v>
      </c>
      <c r="R78" s="54" t="s">
        <v>319</v>
      </c>
      <c r="S78" s="54" t="s">
        <v>319</v>
      </c>
    </row>
    <row r="79" spans="1:19" ht="12.75">
      <c r="A79" s="153">
        <v>65</v>
      </c>
      <c r="B79" s="202" t="s">
        <v>395</v>
      </c>
      <c r="C79" s="197" t="s">
        <v>394</v>
      </c>
      <c r="D79" s="275">
        <v>2012</v>
      </c>
      <c r="E79" s="198">
        <v>15.41</v>
      </c>
      <c r="F79" s="198">
        <v>10.43</v>
      </c>
      <c r="G79" s="199">
        <v>25.84</v>
      </c>
      <c r="H79" s="272" t="s">
        <v>84</v>
      </c>
      <c r="I79" s="433"/>
      <c r="N79" s="54"/>
      <c r="O79" s="54"/>
      <c r="P79" s="54"/>
      <c r="Q79" s="54" t="s">
        <v>319</v>
      </c>
      <c r="R79" s="54" t="s">
        <v>319</v>
      </c>
      <c r="S79" s="54" t="s">
        <v>319</v>
      </c>
    </row>
    <row r="80" spans="1:19" ht="12.75">
      <c r="A80" s="91">
        <v>66</v>
      </c>
      <c r="B80" s="202" t="s">
        <v>395</v>
      </c>
      <c r="C80" s="197" t="s">
        <v>394</v>
      </c>
      <c r="D80" s="275">
        <v>2012</v>
      </c>
      <c r="E80" s="198">
        <v>15.1</v>
      </c>
      <c r="F80" s="198">
        <v>10.73</v>
      </c>
      <c r="G80" s="199">
        <v>25.83</v>
      </c>
      <c r="H80" s="272" t="s">
        <v>84</v>
      </c>
      <c r="I80" s="433"/>
      <c r="N80" s="54"/>
      <c r="O80" s="54"/>
      <c r="P80" s="54"/>
      <c r="Q80" s="54" t="s">
        <v>319</v>
      </c>
      <c r="R80" s="54" t="s">
        <v>319</v>
      </c>
      <c r="S80" s="54" t="s">
        <v>319</v>
      </c>
    </row>
    <row r="81" spans="1:19" ht="12.75">
      <c r="A81" s="153">
        <v>67</v>
      </c>
      <c r="B81" s="202" t="s">
        <v>640</v>
      </c>
      <c r="C81" s="197" t="s">
        <v>412</v>
      </c>
      <c r="D81" s="275">
        <v>2014</v>
      </c>
      <c r="E81" s="198">
        <v>15.14</v>
      </c>
      <c r="F81" s="198">
        <v>10.69</v>
      </c>
      <c r="G81" s="199">
        <v>25.83</v>
      </c>
      <c r="H81" s="91" t="s">
        <v>84</v>
      </c>
      <c r="I81" s="433"/>
      <c r="N81" s="54"/>
      <c r="O81" s="54"/>
      <c r="P81" s="54"/>
      <c r="Q81" s="54" t="s">
        <v>319</v>
      </c>
      <c r="R81" s="54" t="s">
        <v>319</v>
      </c>
      <c r="S81" s="54" t="s">
        <v>319</v>
      </c>
    </row>
    <row r="82" spans="1:19" ht="12.75">
      <c r="A82" s="91">
        <v>68</v>
      </c>
      <c r="B82" s="202" t="s">
        <v>530</v>
      </c>
      <c r="C82" s="197" t="s">
        <v>515</v>
      </c>
      <c r="D82" s="201">
        <v>2013</v>
      </c>
      <c r="E82" s="198">
        <v>15.11</v>
      </c>
      <c r="F82" s="198">
        <v>10.69</v>
      </c>
      <c r="G82" s="199">
        <v>25.8</v>
      </c>
      <c r="H82" s="91" t="s">
        <v>84</v>
      </c>
      <c r="I82" s="433"/>
      <c r="N82" s="54"/>
      <c r="O82" s="54"/>
      <c r="P82" s="54"/>
      <c r="Q82" s="54" t="s">
        <v>319</v>
      </c>
      <c r="R82" s="54" t="s">
        <v>319</v>
      </c>
      <c r="S82" s="54" t="s">
        <v>319</v>
      </c>
    </row>
    <row r="83" spans="1:19" ht="12.75">
      <c r="A83" s="153">
        <v>69</v>
      </c>
      <c r="B83" s="202" t="s">
        <v>534</v>
      </c>
      <c r="C83" s="197" t="s">
        <v>512</v>
      </c>
      <c r="D83" s="275">
        <v>2014</v>
      </c>
      <c r="E83" s="198">
        <v>15.52</v>
      </c>
      <c r="F83" s="198">
        <v>10.28</v>
      </c>
      <c r="G83" s="199">
        <v>25.8</v>
      </c>
      <c r="H83" s="91" t="s">
        <v>84</v>
      </c>
      <c r="I83" s="433"/>
      <c r="N83" s="54"/>
      <c r="O83" s="54"/>
      <c r="P83" s="54"/>
      <c r="Q83" s="54" t="s">
        <v>319</v>
      </c>
      <c r="R83" s="54" t="s">
        <v>319</v>
      </c>
      <c r="S83" s="54" t="s">
        <v>319</v>
      </c>
    </row>
    <row r="84" spans="1:19" ht="12.75">
      <c r="A84" s="91">
        <v>70</v>
      </c>
      <c r="B84" s="202" t="s">
        <v>893</v>
      </c>
      <c r="C84" s="197" t="s">
        <v>456</v>
      </c>
      <c r="D84" s="275">
        <v>2014</v>
      </c>
      <c r="E84" s="198">
        <v>15.14</v>
      </c>
      <c r="F84" s="198">
        <v>10.63</v>
      </c>
      <c r="G84" s="199">
        <v>25.77</v>
      </c>
      <c r="H84" s="272" t="s">
        <v>84</v>
      </c>
      <c r="I84" s="433"/>
      <c r="N84" s="54"/>
      <c r="O84" s="54"/>
      <c r="P84" s="54"/>
      <c r="Q84" s="54" t="s">
        <v>319</v>
      </c>
      <c r="R84" s="54" t="s">
        <v>319</v>
      </c>
      <c r="S84" s="54" t="s">
        <v>319</v>
      </c>
    </row>
    <row r="85" spans="1:19" ht="12.75">
      <c r="A85" s="153">
        <v>71</v>
      </c>
      <c r="B85" s="202" t="s">
        <v>760</v>
      </c>
      <c r="C85" s="197" t="s">
        <v>512</v>
      </c>
      <c r="D85" s="275">
        <v>2015</v>
      </c>
      <c r="E85" s="198">
        <v>15.45</v>
      </c>
      <c r="F85" s="198">
        <v>10.31</v>
      </c>
      <c r="G85" s="199">
        <v>25.76</v>
      </c>
      <c r="H85" s="272" t="s">
        <v>84</v>
      </c>
      <c r="I85" s="433"/>
      <c r="N85" s="54"/>
      <c r="O85" s="54"/>
      <c r="P85" s="54"/>
      <c r="Q85" s="54" t="s">
        <v>319</v>
      </c>
      <c r="R85" s="54" t="s">
        <v>319</v>
      </c>
      <c r="S85" s="54" t="s">
        <v>319</v>
      </c>
    </row>
    <row r="86" spans="1:19" ht="12.75">
      <c r="A86" s="91">
        <v>72</v>
      </c>
      <c r="B86" s="202" t="s">
        <v>777</v>
      </c>
      <c r="C86" s="197" t="s">
        <v>424</v>
      </c>
      <c r="D86" s="197">
        <v>2014</v>
      </c>
      <c r="E86" s="198">
        <v>15.1</v>
      </c>
      <c r="F86" s="198">
        <v>10.66</v>
      </c>
      <c r="G86" s="199">
        <v>25.76</v>
      </c>
      <c r="H86" s="272" t="s">
        <v>84</v>
      </c>
      <c r="I86" s="433"/>
      <c r="N86" s="54"/>
      <c r="O86" s="54"/>
      <c r="P86" s="54"/>
      <c r="Q86" s="54" t="s">
        <v>319</v>
      </c>
      <c r="R86" s="54" t="s">
        <v>319</v>
      </c>
      <c r="S86" s="54" t="s">
        <v>319</v>
      </c>
    </row>
    <row r="87" spans="1:19" ht="12.75">
      <c r="A87" s="153">
        <v>73</v>
      </c>
      <c r="B87" s="202" t="s">
        <v>778</v>
      </c>
      <c r="C87" s="197" t="s">
        <v>508</v>
      </c>
      <c r="D87" s="197">
        <v>2014</v>
      </c>
      <c r="E87" s="198">
        <v>15.14</v>
      </c>
      <c r="F87" s="198">
        <v>10.62</v>
      </c>
      <c r="G87" s="199">
        <v>25.76</v>
      </c>
      <c r="H87" s="272" t="s">
        <v>84</v>
      </c>
      <c r="I87" s="433"/>
      <c r="N87" s="54"/>
      <c r="O87" s="54"/>
      <c r="P87" s="54"/>
      <c r="Q87" s="54" t="s">
        <v>319</v>
      </c>
      <c r="R87" s="54" t="s">
        <v>319</v>
      </c>
      <c r="S87" s="54" t="s">
        <v>319</v>
      </c>
    </row>
    <row r="88" spans="1:19" ht="12.75">
      <c r="A88" s="91">
        <v>74</v>
      </c>
      <c r="B88" s="202" t="s">
        <v>340</v>
      </c>
      <c r="C88" s="197" t="s">
        <v>321</v>
      </c>
      <c r="D88" s="275">
        <v>2014</v>
      </c>
      <c r="E88" s="198">
        <v>15.18</v>
      </c>
      <c r="F88" s="198">
        <v>10.55</v>
      </c>
      <c r="G88" s="199">
        <v>25.73</v>
      </c>
      <c r="H88" s="272" t="s">
        <v>84</v>
      </c>
      <c r="I88" s="433"/>
      <c r="N88" s="54"/>
      <c r="O88" s="54"/>
      <c r="P88" s="54"/>
      <c r="Q88" s="54" t="s">
        <v>319</v>
      </c>
      <c r="R88" s="54" t="s">
        <v>319</v>
      </c>
      <c r="S88" s="54" t="s">
        <v>319</v>
      </c>
    </row>
    <row r="89" spans="1:19" ht="12.75">
      <c r="A89" s="153">
        <v>75</v>
      </c>
      <c r="B89" s="202" t="s">
        <v>342</v>
      </c>
      <c r="C89" s="197" t="s">
        <v>321</v>
      </c>
      <c r="D89" s="275">
        <v>2014</v>
      </c>
      <c r="E89" s="198">
        <v>15.23</v>
      </c>
      <c r="F89" s="198">
        <v>10.49</v>
      </c>
      <c r="G89" s="199">
        <v>25.72</v>
      </c>
      <c r="H89" s="272" t="s">
        <v>84</v>
      </c>
      <c r="I89" s="433"/>
      <c r="N89" s="54"/>
      <c r="O89" s="54"/>
      <c r="P89" s="54"/>
      <c r="Q89" s="54" t="s">
        <v>319</v>
      </c>
      <c r="R89" s="54" t="s">
        <v>319</v>
      </c>
      <c r="S89" s="54" t="s">
        <v>319</v>
      </c>
    </row>
    <row r="90" spans="1:19" ht="12.75">
      <c r="A90" s="91">
        <v>76</v>
      </c>
      <c r="B90" s="202" t="s">
        <v>779</v>
      </c>
      <c r="C90" s="197" t="s">
        <v>619</v>
      </c>
      <c r="D90" s="275">
        <v>2014</v>
      </c>
      <c r="E90" s="198">
        <v>15.17</v>
      </c>
      <c r="F90" s="198">
        <v>10.53</v>
      </c>
      <c r="G90" s="199">
        <v>25.7</v>
      </c>
      <c r="H90" s="272" t="s">
        <v>84</v>
      </c>
      <c r="I90" s="433"/>
      <c r="N90" s="54"/>
      <c r="O90" s="54"/>
      <c r="P90" s="54"/>
      <c r="Q90" s="54" t="s">
        <v>319</v>
      </c>
      <c r="R90" s="54" t="s">
        <v>319</v>
      </c>
      <c r="S90" s="54" t="s">
        <v>319</v>
      </c>
    </row>
    <row r="91" spans="1:19" ht="12.75">
      <c r="A91" s="153">
        <v>77</v>
      </c>
      <c r="B91" s="202" t="s">
        <v>725</v>
      </c>
      <c r="C91" s="197" t="s">
        <v>508</v>
      </c>
      <c r="D91" s="275">
        <v>2014</v>
      </c>
      <c r="E91" s="198">
        <v>15.01</v>
      </c>
      <c r="F91" s="198">
        <v>10.67</v>
      </c>
      <c r="G91" s="199">
        <v>25.68</v>
      </c>
      <c r="H91" s="272" t="s">
        <v>84</v>
      </c>
      <c r="I91" s="433"/>
      <c r="N91" s="54"/>
      <c r="O91" s="54"/>
      <c r="P91" s="54"/>
      <c r="Q91" s="54" t="s">
        <v>319</v>
      </c>
      <c r="R91" s="54" t="s">
        <v>319</v>
      </c>
      <c r="S91" s="54" t="s">
        <v>319</v>
      </c>
    </row>
    <row r="92" spans="1:19" ht="12.75">
      <c r="A92" s="91">
        <v>78</v>
      </c>
      <c r="B92" s="202" t="s">
        <v>740</v>
      </c>
      <c r="C92" s="197" t="s">
        <v>508</v>
      </c>
      <c r="D92" s="197">
        <v>2013</v>
      </c>
      <c r="E92" s="198">
        <v>15.05</v>
      </c>
      <c r="F92" s="198">
        <v>10.63</v>
      </c>
      <c r="G92" s="199">
        <v>25.68</v>
      </c>
      <c r="H92" s="272" t="s">
        <v>84</v>
      </c>
      <c r="I92" s="433"/>
      <c r="N92" s="54"/>
      <c r="O92" s="54"/>
      <c r="P92" s="54"/>
      <c r="Q92" s="54" t="s">
        <v>319</v>
      </c>
      <c r="R92" s="54" t="s">
        <v>319</v>
      </c>
      <c r="S92" s="54" t="s">
        <v>319</v>
      </c>
    </row>
    <row r="93" spans="1:19" ht="12.75">
      <c r="A93" s="153">
        <v>79</v>
      </c>
      <c r="B93" s="202" t="s">
        <v>337</v>
      </c>
      <c r="C93" s="197" t="s">
        <v>321</v>
      </c>
      <c r="D93" s="201">
        <v>2014</v>
      </c>
      <c r="E93" s="198">
        <v>14.92</v>
      </c>
      <c r="F93" s="198">
        <v>10.75</v>
      </c>
      <c r="G93" s="199">
        <v>25.67</v>
      </c>
      <c r="H93" s="272" t="s">
        <v>84</v>
      </c>
      <c r="I93" s="433"/>
      <c r="N93" s="54"/>
      <c r="O93" s="54"/>
      <c r="P93" s="54"/>
      <c r="Q93" s="54" t="s">
        <v>319</v>
      </c>
      <c r="R93" s="54" t="s">
        <v>319</v>
      </c>
      <c r="S93" s="54" t="s">
        <v>319</v>
      </c>
    </row>
    <row r="94" spans="1:19" ht="12.75" customHeight="1">
      <c r="A94" s="91">
        <v>80</v>
      </c>
      <c r="B94" s="202" t="s">
        <v>340</v>
      </c>
      <c r="C94" s="197" t="s">
        <v>321</v>
      </c>
      <c r="D94" s="275">
        <v>2013</v>
      </c>
      <c r="E94" s="198">
        <v>14.82</v>
      </c>
      <c r="F94" s="198">
        <v>10.84</v>
      </c>
      <c r="G94" s="199">
        <v>25.66</v>
      </c>
      <c r="H94" s="272" t="s">
        <v>84</v>
      </c>
      <c r="I94" s="433"/>
      <c r="N94" s="54"/>
      <c r="O94" s="54"/>
      <c r="P94" s="54"/>
      <c r="Q94" s="54" t="s">
        <v>319</v>
      </c>
      <c r="R94" s="54" t="s">
        <v>319</v>
      </c>
      <c r="S94" s="54" t="s">
        <v>319</v>
      </c>
    </row>
    <row r="95" spans="1:19" ht="12.75">
      <c r="A95" s="153">
        <v>81</v>
      </c>
      <c r="B95" s="202" t="s">
        <v>725</v>
      </c>
      <c r="C95" s="197" t="s">
        <v>508</v>
      </c>
      <c r="D95" s="275">
        <v>2014</v>
      </c>
      <c r="E95" s="198">
        <v>15.21</v>
      </c>
      <c r="F95" s="198">
        <v>10.45</v>
      </c>
      <c r="G95" s="199">
        <v>25.66</v>
      </c>
      <c r="H95" s="272" t="s">
        <v>84</v>
      </c>
      <c r="I95" s="433"/>
      <c r="N95" s="54"/>
      <c r="O95" s="54"/>
      <c r="P95" s="54"/>
      <c r="Q95" s="54" t="s">
        <v>319</v>
      </c>
      <c r="R95" s="54" t="s">
        <v>319</v>
      </c>
      <c r="S95" s="54" t="s">
        <v>319</v>
      </c>
    </row>
    <row r="96" spans="1:19" ht="12.75">
      <c r="A96" s="91">
        <v>82</v>
      </c>
      <c r="B96" s="321" t="s">
        <v>449</v>
      </c>
      <c r="C96" s="96" t="s">
        <v>359</v>
      </c>
      <c r="D96" s="159">
        <v>2002</v>
      </c>
      <c r="E96" s="322">
        <v>15.26</v>
      </c>
      <c r="F96" s="322">
        <v>10.39</v>
      </c>
      <c r="G96" s="323">
        <f>E96+F96</f>
        <v>25.65</v>
      </c>
      <c r="H96" s="91" t="s">
        <v>84</v>
      </c>
      <c r="I96" s="433"/>
      <c r="N96" s="54"/>
      <c r="O96" s="54"/>
      <c r="P96" s="54"/>
      <c r="Q96" s="54" t="s">
        <v>319</v>
      </c>
      <c r="R96" s="54" t="s">
        <v>319</v>
      </c>
      <c r="S96" s="54" t="s">
        <v>319</v>
      </c>
    </row>
    <row r="97" spans="1:19" ht="12.75">
      <c r="A97" s="153">
        <v>83</v>
      </c>
      <c r="B97" s="202" t="s">
        <v>638</v>
      </c>
      <c r="C97" s="197" t="s">
        <v>618</v>
      </c>
      <c r="D97" s="275">
        <v>2013</v>
      </c>
      <c r="E97" s="198">
        <v>14.95</v>
      </c>
      <c r="F97" s="198">
        <v>10.7</v>
      </c>
      <c r="G97" s="199">
        <v>25.65</v>
      </c>
      <c r="H97" s="91" t="s">
        <v>84</v>
      </c>
      <c r="I97" s="433"/>
      <c r="N97" s="54"/>
      <c r="O97" s="54"/>
      <c r="P97" s="54"/>
      <c r="Q97" s="54" t="s">
        <v>319</v>
      </c>
      <c r="R97" s="54" t="s">
        <v>319</v>
      </c>
      <c r="S97" s="54" t="s">
        <v>319</v>
      </c>
    </row>
    <row r="98" spans="1:19" ht="12.75">
      <c r="A98" s="91">
        <v>84</v>
      </c>
      <c r="B98" s="202" t="s">
        <v>400</v>
      </c>
      <c r="C98" s="197" t="s">
        <v>394</v>
      </c>
      <c r="D98" s="275">
        <v>2014</v>
      </c>
      <c r="E98" s="198">
        <v>15.07</v>
      </c>
      <c r="F98" s="198">
        <v>10.56</v>
      </c>
      <c r="G98" s="276">
        <v>25.63</v>
      </c>
      <c r="H98" s="272" t="s">
        <v>84</v>
      </c>
      <c r="I98" s="433"/>
      <c r="N98" s="54"/>
      <c r="O98" s="54"/>
      <c r="P98" s="54"/>
      <c r="Q98" s="54" t="s">
        <v>319</v>
      </c>
      <c r="R98" s="54" t="s">
        <v>319</v>
      </c>
      <c r="S98" s="54" t="s">
        <v>319</v>
      </c>
    </row>
    <row r="99" spans="1:19" ht="12.75">
      <c r="A99" s="153">
        <v>85</v>
      </c>
      <c r="B99" s="202" t="s">
        <v>762</v>
      </c>
      <c r="C99" s="197" t="s">
        <v>508</v>
      </c>
      <c r="D99" s="275">
        <v>2013</v>
      </c>
      <c r="E99" s="198">
        <v>14.94</v>
      </c>
      <c r="F99" s="198">
        <v>10.69</v>
      </c>
      <c r="G99" s="199">
        <v>25.63</v>
      </c>
      <c r="H99" s="272" t="s">
        <v>84</v>
      </c>
      <c r="I99" s="433"/>
      <c r="N99" s="54"/>
      <c r="O99" s="54"/>
      <c r="P99" s="54"/>
      <c r="Q99" s="54" t="s">
        <v>319</v>
      </c>
      <c r="R99" s="54" t="s">
        <v>319</v>
      </c>
      <c r="S99" s="54" t="s">
        <v>319</v>
      </c>
    </row>
    <row r="100" spans="1:19" ht="12.75">
      <c r="A100" s="91">
        <v>86</v>
      </c>
      <c r="B100" s="321" t="s">
        <v>445</v>
      </c>
      <c r="C100" s="96" t="s">
        <v>409</v>
      </c>
      <c r="D100" s="159">
        <v>2014</v>
      </c>
      <c r="E100" s="322">
        <v>14.98</v>
      </c>
      <c r="F100" s="322">
        <v>10.62</v>
      </c>
      <c r="G100" s="323">
        <f>E100+F100</f>
        <v>25.6</v>
      </c>
      <c r="H100" s="91" t="s">
        <v>84</v>
      </c>
      <c r="I100" s="433"/>
      <c r="N100" s="54"/>
      <c r="O100" s="54"/>
      <c r="P100" s="54"/>
      <c r="Q100" s="54" t="s">
        <v>319</v>
      </c>
      <c r="R100" s="54" t="s">
        <v>319</v>
      </c>
      <c r="S100" s="54" t="s">
        <v>319</v>
      </c>
    </row>
    <row r="101" spans="1:19" ht="12.75">
      <c r="A101" s="153">
        <v>87</v>
      </c>
      <c r="B101" s="321" t="s">
        <v>447</v>
      </c>
      <c r="C101" s="96" t="s">
        <v>359</v>
      </c>
      <c r="D101" s="159">
        <v>2003</v>
      </c>
      <c r="E101" s="322">
        <v>14.97</v>
      </c>
      <c r="F101" s="322">
        <v>10.63</v>
      </c>
      <c r="G101" s="323">
        <f>E101+F101</f>
        <v>25.6</v>
      </c>
      <c r="H101" s="91" t="s">
        <v>84</v>
      </c>
      <c r="I101" s="433"/>
      <c r="N101" s="54"/>
      <c r="O101" s="54"/>
      <c r="P101" s="54"/>
      <c r="Q101" s="54" t="s">
        <v>319</v>
      </c>
      <c r="R101" s="54" t="s">
        <v>319</v>
      </c>
      <c r="S101" s="54" t="s">
        <v>319</v>
      </c>
    </row>
    <row r="102" spans="1:19" ht="12.75">
      <c r="A102" s="91">
        <v>88</v>
      </c>
      <c r="B102" s="202" t="s">
        <v>894</v>
      </c>
      <c r="C102" s="197" t="s">
        <v>456</v>
      </c>
      <c r="D102" s="275">
        <v>2014</v>
      </c>
      <c r="E102" s="198">
        <v>15.2</v>
      </c>
      <c r="F102" s="198">
        <v>10.4</v>
      </c>
      <c r="G102" s="199">
        <v>25.6</v>
      </c>
      <c r="H102" s="272" t="s">
        <v>84</v>
      </c>
      <c r="I102" s="433"/>
      <c r="N102" s="54"/>
      <c r="O102" s="54"/>
      <c r="P102" s="54"/>
      <c r="Q102" s="54" t="s">
        <v>319</v>
      </c>
      <c r="R102" s="54" t="s">
        <v>319</v>
      </c>
      <c r="S102" s="54" t="s">
        <v>319</v>
      </c>
    </row>
    <row r="103" spans="1:19" ht="12.75">
      <c r="A103" s="153">
        <v>89</v>
      </c>
      <c r="B103" s="202" t="s">
        <v>895</v>
      </c>
      <c r="C103" s="197" t="s">
        <v>456</v>
      </c>
      <c r="D103" s="275">
        <v>2014</v>
      </c>
      <c r="E103" s="198">
        <v>14.85</v>
      </c>
      <c r="F103" s="198">
        <v>10.75</v>
      </c>
      <c r="G103" s="199">
        <v>25.6</v>
      </c>
      <c r="H103" s="272" t="s">
        <v>84</v>
      </c>
      <c r="I103" s="433"/>
      <c r="N103" s="54"/>
      <c r="O103" s="54"/>
      <c r="P103" s="54"/>
      <c r="Q103" s="54" t="s">
        <v>319</v>
      </c>
      <c r="R103" s="54" t="s">
        <v>319</v>
      </c>
      <c r="S103" s="54" t="s">
        <v>319</v>
      </c>
    </row>
    <row r="104" spans="1:19" ht="12.75">
      <c r="A104" s="91">
        <v>90</v>
      </c>
      <c r="B104" s="202" t="s">
        <v>647</v>
      </c>
      <c r="C104" s="197" t="s">
        <v>619</v>
      </c>
      <c r="D104" s="275">
        <v>2013</v>
      </c>
      <c r="E104" s="198">
        <v>14.98</v>
      </c>
      <c r="F104" s="198">
        <v>10.6</v>
      </c>
      <c r="G104" s="199">
        <v>25.58</v>
      </c>
      <c r="H104" s="91" t="s">
        <v>84</v>
      </c>
      <c r="I104" s="433"/>
      <c r="N104" s="54"/>
      <c r="O104" s="54"/>
      <c r="P104" s="54"/>
      <c r="Q104" s="54" t="s">
        <v>319</v>
      </c>
      <c r="R104" s="54" t="s">
        <v>319</v>
      </c>
      <c r="S104" s="54" t="s">
        <v>319</v>
      </c>
    </row>
    <row r="105" spans="1:19" ht="12.75">
      <c r="A105" s="153">
        <v>91</v>
      </c>
      <c r="B105" s="202" t="s">
        <v>888</v>
      </c>
      <c r="C105" s="197" t="s">
        <v>424</v>
      </c>
      <c r="D105" s="275">
        <v>2013</v>
      </c>
      <c r="E105" s="198">
        <v>15.09</v>
      </c>
      <c r="F105" s="198">
        <v>10.49</v>
      </c>
      <c r="G105" s="199">
        <v>25.58</v>
      </c>
      <c r="H105" s="272" t="s">
        <v>84</v>
      </c>
      <c r="I105" s="433"/>
      <c r="N105" s="54"/>
      <c r="O105" s="54"/>
      <c r="P105" s="54"/>
      <c r="Q105" s="54" t="s">
        <v>319</v>
      </c>
      <c r="R105" s="54" t="s">
        <v>319</v>
      </c>
      <c r="S105" s="54" t="s">
        <v>319</v>
      </c>
    </row>
    <row r="106" spans="1:19" ht="12.75">
      <c r="A106" s="91">
        <v>92</v>
      </c>
      <c r="B106" s="202" t="s">
        <v>530</v>
      </c>
      <c r="C106" s="197" t="s">
        <v>515</v>
      </c>
      <c r="D106" s="275">
        <v>2012</v>
      </c>
      <c r="E106" s="198">
        <v>15.11</v>
      </c>
      <c r="F106" s="198">
        <v>10.46</v>
      </c>
      <c r="G106" s="199">
        <v>25.57</v>
      </c>
      <c r="H106" s="91" t="s">
        <v>84</v>
      </c>
      <c r="I106" s="433"/>
      <c r="N106" s="54"/>
      <c r="O106" s="54"/>
      <c r="P106" s="54"/>
      <c r="Q106" s="54" t="s">
        <v>319</v>
      </c>
      <c r="R106" s="54" t="s">
        <v>319</v>
      </c>
      <c r="S106" s="54" t="s">
        <v>319</v>
      </c>
    </row>
    <row r="107" spans="1:19" ht="12.75">
      <c r="A107" s="153">
        <v>93</v>
      </c>
      <c r="B107" s="321" t="s">
        <v>896</v>
      </c>
      <c r="C107" s="96" t="s">
        <v>456</v>
      </c>
      <c r="D107" s="159">
        <v>2015</v>
      </c>
      <c r="E107" s="159">
        <v>14.88</v>
      </c>
      <c r="F107" s="159">
        <v>10.69</v>
      </c>
      <c r="G107" s="91">
        <v>25.57</v>
      </c>
      <c r="H107" s="91" t="s">
        <v>84</v>
      </c>
      <c r="I107" s="433"/>
      <c r="N107" s="54"/>
      <c r="O107" s="54"/>
      <c r="P107" s="54"/>
      <c r="Q107" s="54" t="s">
        <v>319</v>
      </c>
      <c r="R107" s="54" t="s">
        <v>319</v>
      </c>
      <c r="S107" s="54" t="s">
        <v>319</v>
      </c>
    </row>
    <row r="108" spans="1:19" ht="12.75">
      <c r="A108" s="91">
        <v>94</v>
      </c>
      <c r="B108" s="202" t="s">
        <v>777</v>
      </c>
      <c r="C108" s="197" t="s">
        <v>424</v>
      </c>
      <c r="D108" s="201">
        <v>2015</v>
      </c>
      <c r="E108" s="198">
        <v>14.91</v>
      </c>
      <c r="F108" s="198">
        <v>10.64</v>
      </c>
      <c r="G108" s="199">
        <v>25.55</v>
      </c>
      <c r="H108" s="272" t="s">
        <v>84</v>
      </c>
      <c r="I108" s="433"/>
      <c r="N108" s="54"/>
      <c r="O108" s="54"/>
      <c r="P108" s="54"/>
      <c r="Q108" s="54" t="s">
        <v>319</v>
      </c>
      <c r="R108" s="54" t="s">
        <v>319</v>
      </c>
      <c r="S108" s="54" t="s">
        <v>319</v>
      </c>
    </row>
    <row r="109" spans="1:19" ht="12.75">
      <c r="A109" s="153">
        <v>95</v>
      </c>
      <c r="B109" s="202" t="s">
        <v>398</v>
      </c>
      <c r="C109" s="197" t="s">
        <v>394</v>
      </c>
      <c r="D109" s="275">
        <v>2014</v>
      </c>
      <c r="E109" s="198">
        <v>14.85</v>
      </c>
      <c r="F109" s="198">
        <v>10.67</v>
      </c>
      <c r="G109" s="199">
        <v>25.52</v>
      </c>
      <c r="H109" s="272" t="s">
        <v>84</v>
      </c>
      <c r="I109" s="433"/>
      <c r="N109" s="54"/>
      <c r="O109" s="54"/>
      <c r="P109" s="54"/>
      <c r="Q109" s="54" t="s">
        <v>319</v>
      </c>
      <c r="R109" s="54" t="s">
        <v>319</v>
      </c>
      <c r="S109" s="54" t="s">
        <v>319</v>
      </c>
    </row>
    <row r="110" spans="1:19" ht="12.75">
      <c r="A110" s="91">
        <v>96</v>
      </c>
      <c r="B110" s="321" t="s">
        <v>448</v>
      </c>
      <c r="C110" s="96" t="s">
        <v>359</v>
      </c>
      <c r="D110" s="159">
        <v>2013</v>
      </c>
      <c r="E110" s="322">
        <v>15</v>
      </c>
      <c r="F110" s="322">
        <v>10.52</v>
      </c>
      <c r="G110" s="323">
        <f>E110+F110</f>
        <v>25.52</v>
      </c>
      <c r="H110" s="91" t="s">
        <v>84</v>
      </c>
      <c r="I110" s="433"/>
      <c r="N110" s="54"/>
      <c r="O110" s="54"/>
      <c r="P110" s="54"/>
      <c r="Q110" s="54" t="s">
        <v>319</v>
      </c>
      <c r="R110" s="54" t="s">
        <v>319</v>
      </c>
      <c r="S110" s="54" t="s">
        <v>319</v>
      </c>
    </row>
    <row r="111" spans="1:19" ht="12.75">
      <c r="A111" s="153">
        <v>97</v>
      </c>
      <c r="B111" s="202" t="s">
        <v>648</v>
      </c>
      <c r="C111" s="197" t="s">
        <v>618</v>
      </c>
      <c r="D111" s="201">
        <v>2014</v>
      </c>
      <c r="E111" s="198">
        <v>14.82</v>
      </c>
      <c r="F111" s="198">
        <v>10.7</v>
      </c>
      <c r="G111" s="199">
        <v>25.52</v>
      </c>
      <c r="H111" s="91" t="s">
        <v>84</v>
      </c>
      <c r="I111" s="433"/>
      <c r="N111" s="54"/>
      <c r="O111" s="54"/>
      <c r="P111" s="54"/>
      <c r="Q111" s="54" t="s">
        <v>319</v>
      </c>
      <c r="R111" s="54" t="s">
        <v>319</v>
      </c>
      <c r="S111" s="54" t="s">
        <v>319</v>
      </c>
    </row>
    <row r="112" spans="1:19" ht="12.75">
      <c r="A112" s="91">
        <v>98</v>
      </c>
      <c r="B112" s="202" t="s">
        <v>746</v>
      </c>
      <c r="C112" s="197" t="s">
        <v>508</v>
      </c>
      <c r="D112" s="275">
        <v>2013</v>
      </c>
      <c r="E112" s="198">
        <v>15.15</v>
      </c>
      <c r="F112" s="198">
        <v>10.37</v>
      </c>
      <c r="G112" s="199">
        <v>25.52</v>
      </c>
      <c r="H112" s="272" t="s">
        <v>84</v>
      </c>
      <c r="I112" s="433"/>
      <c r="N112" s="54"/>
      <c r="O112" s="54"/>
      <c r="P112" s="54"/>
      <c r="Q112" s="54" t="s">
        <v>319</v>
      </c>
      <c r="R112" s="54" t="s">
        <v>319</v>
      </c>
      <c r="S112" s="54" t="s">
        <v>319</v>
      </c>
    </row>
    <row r="113" spans="1:19" ht="12.75">
      <c r="A113" s="153">
        <v>99</v>
      </c>
      <c r="B113" s="202" t="s">
        <v>780</v>
      </c>
      <c r="C113" s="197" t="s">
        <v>359</v>
      </c>
      <c r="D113" s="201">
        <v>2014</v>
      </c>
      <c r="E113" s="198">
        <v>14.98</v>
      </c>
      <c r="F113" s="198">
        <v>10.54</v>
      </c>
      <c r="G113" s="199">
        <v>25.52</v>
      </c>
      <c r="H113" s="272" t="s">
        <v>84</v>
      </c>
      <c r="I113" s="433"/>
      <c r="N113" s="54"/>
      <c r="O113" s="54"/>
      <c r="P113" s="54"/>
      <c r="Q113" s="54" t="s">
        <v>319</v>
      </c>
      <c r="R113" s="54" t="s">
        <v>319</v>
      </c>
      <c r="S113" s="54" t="s">
        <v>319</v>
      </c>
    </row>
    <row r="114" spans="1:19" ht="12.75">
      <c r="A114" s="91">
        <v>100</v>
      </c>
      <c r="B114" s="202" t="s">
        <v>772</v>
      </c>
      <c r="C114" s="197" t="s">
        <v>508</v>
      </c>
      <c r="D114" s="275">
        <v>2013</v>
      </c>
      <c r="E114" s="198">
        <v>15.11</v>
      </c>
      <c r="F114" s="198">
        <v>10.4</v>
      </c>
      <c r="G114" s="199">
        <v>25.51</v>
      </c>
      <c r="H114" s="272" t="s">
        <v>84</v>
      </c>
      <c r="I114" s="433"/>
      <c r="N114" s="54"/>
      <c r="O114" s="54"/>
      <c r="P114" s="54"/>
      <c r="Q114" s="54" t="s">
        <v>319</v>
      </c>
      <c r="R114" s="54" t="s">
        <v>319</v>
      </c>
      <c r="S114" s="54" t="s">
        <v>319</v>
      </c>
    </row>
    <row r="115" spans="1:19" ht="12.75">
      <c r="A115" s="153">
        <v>101</v>
      </c>
      <c r="B115" s="202" t="s">
        <v>399</v>
      </c>
      <c r="C115" s="197" t="s">
        <v>394</v>
      </c>
      <c r="D115" s="275">
        <v>2014</v>
      </c>
      <c r="E115" s="198">
        <v>15.16</v>
      </c>
      <c r="F115" s="198">
        <v>10.34</v>
      </c>
      <c r="G115" s="199">
        <v>25.5</v>
      </c>
      <c r="H115" s="272" t="s">
        <v>84</v>
      </c>
      <c r="I115" s="433"/>
      <c r="N115" s="54"/>
      <c r="O115" s="54"/>
      <c r="P115" s="54"/>
      <c r="Q115" s="54" t="s">
        <v>319</v>
      </c>
      <c r="R115" s="54" t="s">
        <v>319</v>
      </c>
      <c r="S115" s="54" t="s">
        <v>319</v>
      </c>
    </row>
    <row r="116" spans="1:19" ht="12.75">
      <c r="A116" s="91">
        <v>102</v>
      </c>
      <c r="B116" s="202" t="s">
        <v>897</v>
      </c>
      <c r="C116" s="197" t="s">
        <v>456</v>
      </c>
      <c r="D116" s="275">
        <v>2014</v>
      </c>
      <c r="E116" s="198">
        <v>14.9</v>
      </c>
      <c r="F116" s="198">
        <v>10.6</v>
      </c>
      <c r="G116" s="199">
        <v>25.5</v>
      </c>
      <c r="H116" s="272" t="s">
        <v>84</v>
      </c>
      <c r="I116" s="56"/>
      <c r="N116" s="54"/>
      <c r="O116" s="54"/>
      <c r="P116" s="54"/>
      <c r="Q116" s="54" t="s">
        <v>319</v>
      </c>
      <c r="R116" s="54" t="s">
        <v>319</v>
      </c>
      <c r="S116" s="54" t="s">
        <v>319</v>
      </c>
    </row>
    <row r="117" spans="1:19" ht="12.75">
      <c r="A117" s="153">
        <v>103</v>
      </c>
      <c r="B117" s="321" t="s">
        <v>450</v>
      </c>
      <c r="C117" s="96" t="s">
        <v>456</v>
      </c>
      <c r="D117" s="159">
        <v>2014</v>
      </c>
      <c r="E117" s="322">
        <v>14.9</v>
      </c>
      <c r="F117" s="322">
        <v>10.59</v>
      </c>
      <c r="G117" s="323">
        <f>E117+F117</f>
        <v>25.490000000000002</v>
      </c>
      <c r="H117" s="91" t="s">
        <v>85</v>
      </c>
      <c r="I117" s="56"/>
      <c r="N117" s="54"/>
      <c r="O117" s="54"/>
      <c r="P117" s="54"/>
      <c r="Q117" s="54" t="s">
        <v>319</v>
      </c>
      <c r="R117" s="54" t="s">
        <v>319</v>
      </c>
      <c r="S117" s="54" t="s">
        <v>319</v>
      </c>
    </row>
    <row r="118" spans="1:19" ht="12.75">
      <c r="A118" s="91">
        <v>104</v>
      </c>
      <c r="B118" s="202" t="s">
        <v>895</v>
      </c>
      <c r="C118" s="197" t="s">
        <v>456</v>
      </c>
      <c r="D118" s="275">
        <v>2014</v>
      </c>
      <c r="E118" s="198">
        <v>14.85</v>
      </c>
      <c r="F118" s="198">
        <v>10.64</v>
      </c>
      <c r="G118" s="199">
        <v>25.49</v>
      </c>
      <c r="H118" s="272" t="s">
        <v>85</v>
      </c>
      <c r="I118" s="56"/>
      <c r="N118" s="54"/>
      <c r="O118" s="54"/>
      <c r="P118" s="54"/>
      <c r="Q118" s="54" t="s">
        <v>319</v>
      </c>
      <c r="R118" s="54" t="s">
        <v>319</v>
      </c>
      <c r="S118" s="54" t="s">
        <v>319</v>
      </c>
    </row>
    <row r="119" spans="1:19" ht="12.75">
      <c r="A119" s="153">
        <v>105</v>
      </c>
      <c r="B119" s="202" t="s">
        <v>323</v>
      </c>
      <c r="C119" s="197" t="s">
        <v>359</v>
      </c>
      <c r="D119" s="275">
        <v>2014</v>
      </c>
      <c r="E119" s="198">
        <v>15.08</v>
      </c>
      <c r="F119" s="198">
        <v>10.4</v>
      </c>
      <c r="G119" s="199">
        <v>25.48</v>
      </c>
      <c r="H119" s="272" t="s">
        <v>85</v>
      </c>
      <c r="I119" s="56"/>
      <c r="N119" s="54"/>
      <c r="O119" s="54"/>
      <c r="P119" s="54"/>
      <c r="Q119" s="54" t="s">
        <v>319</v>
      </c>
      <c r="R119" s="54" t="s">
        <v>319</v>
      </c>
      <c r="S119" s="54" t="s">
        <v>319</v>
      </c>
    </row>
    <row r="120" spans="1:19" ht="12.75">
      <c r="A120" s="91">
        <v>106</v>
      </c>
      <c r="B120" s="202" t="s">
        <v>341</v>
      </c>
      <c r="C120" s="197" t="s">
        <v>321</v>
      </c>
      <c r="D120" s="275">
        <v>2013</v>
      </c>
      <c r="E120" s="198">
        <v>15.08</v>
      </c>
      <c r="F120" s="198">
        <v>10.4</v>
      </c>
      <c r="G120" s="199">
        <v>25.48</v>
      </c>
      <c r="H120" s="272" t="s">
        <v>85</v>
      </c>
      <c r="I120" s="56"/>
      <c r="N120" s="54"/>
      <c r="O120" s="54"/>
      <c r="P120" s="54"/>
      <c r="Q120" s="54" t="s">
        <v>319</v>
      </c>
      <c r="R120" s="54" t="s">
        <v>319</v>
      </c>
      <c r="S120" s="54" t="s">
        <v>319</v>
      </c>
    </row>
    <row r="121" spans="1:19" ht="12.75">
      <c r="A121" s="153">
        <v>107</v>
      </c>
      <c r="B121" s="202" t="s">
        <v>638</v>
      </c>
      <c r="C121" s="197" t="s">
        <v>618</v>
      </c>
      <c r="D121" s="275">
        <v>2014</v>
      </c>
      <c r="E121" s="198">
        <v>14.96</v>
      </c>
      <c r="F121" s="198">
        <v>10.52</v>
      </c>
      <c r="G121" s="199">
        <v>25.48</v>
      </c>
      <c r="H121" s="91" t="s">
        <v>85</v>
      </c>
      <c r="I121" s="56"/>
      <c r="N121" s="54"/>
      <c r="O121" s="54"/>
      <c r="P121" s="54"/>
      <c r="Q121" s="54" t="s">
        <v>319</v>
      </c>
      <c r="R121" s="54" t="s">
        <v>319</v>
      </c>
      <c r="S121" s="54" t="s">
        <v>319</v>
      </c>
    </row>
    <row r="122" spans="1:19" ht="12.75">
      <c r="A122" s="91">
        <v>108</v>
      </c>
      <c r="B122" s="202" t="s">
        <v>760</v>
      </c>
      <c r="C122" s="197" t="s">
        <v>512</v>
      </c>
      <c r="D122" s="275">
        <v>2014</v>
      </c>
      <c r="E122" s="198">
        <v>14.89</v>
      </c>
      <c r="F122" s="198">
        <v>10.59</v>
      </c>
      <c r="G122" s="199">
        <v>25.48</v>
      </c>
      <c r="H122" s="272" t="s">
        <v>85</v>
      </c>
      <c r="I122" s="56"/>
      <c r="N122" s="54"/>
      <c r="O122" s="54"/>
      <c r="P122" s="54"/>
      <c r="Q122" s="54" t="s">
        <v>319</v>
      </c>
      <c r="R122" s="54" t="s">
        <v>319</v>
      </c>
      <c r="S122" s="54" t="s">
        <v>319</v>
      </c>
    </row>
    <row r="123" spans="1:19" ht="12.75">
      <c r="A123" s="152">
        <v>109</v>
      </c>
      <c r="B123" s="202" t="s">
        <v>534</v>
      </c>
      <c r="C123" s="197" t="s">
        <v>512</v>
      </c>
      <c r="D123" s="275">
        <v>2014</v>
      </c>
      <c r="E123" s="198">
        <v>15.03</v>
      </c>
      <c r="F123" s="198">
        <v>10.43</v>
      </c>
      <c r="G123" s="199">
        <v>25.46</v>
      </c>
      <c r="H123" s="91" t="s">
        <v>85</v>
      </c>
      <c r="I123" s="56"/>
      <c r="N123" s="54"/>
      <c r="O123" s="54"/>
      <c r="P123" s="54"/>
      <c r="Q123" s="54" t="s">
        <v>319</v>
      </c>
      <c r="R123" s="54" t="s">
        <v>319</v>
      </c>
      <c r="S123" s="54" t="s">
        <v>319</v>
      </c>
    </row>
    <row r="124" spans="1:19" ht="12.75">
      <c r="A124" s="91">
        <v>110</v>
      </c>
      <c r="B124" s="202" t="s">
        <v>649</v>
      </c>
      <c r="C124" s="197" t="s">
        <v>618</v>
      </c>
      <c r="D124" s="275">
        <v>2014</v>
      </c>
      <c r="E124" s="198">
        <v>14.95</v>
      </c>
      <c r="F124" s="198">
        <v>10.48</v>
      </c>
      <c r="G124" s="199">
        <v>25.43</v>
      </c>
      <c r="H124" s="91" t="s">
        <v>85</v>
      </c>
      <c r="I124" s="56"/>
      <c r="N124" s="54"/>
      <c r="O124" s="54"/>
      <c r="P124" s="54"/>
      <c r="Q124" s="54" t="s">
        <v>319</v>
      </c>
      <c r="R124" s="54" t="s">
        <v>319</v>
      </c>
      <c r="S124" s="54" t="s">
        <v>319</v>
      </c>
    </row>
    <row r="125" spans="1:19" ht="12.75">
      <c r="A125" s="152">
        <v>111</v>
      </c>
      <c r="B125" s="202" t="s">
        <v>898</v>
      </c>
      <c r="C125" s="197" t="s">
        <v>456</v>
      </c>
      <c r="D125" s="275">
        <v>2010</v>
      </c>
      <c r="E125" s="198">
        <v>14.78</v>
      </c>
      <c r="F125" s="198">
        <v>10.63</v>
      </c>
      <c r="G125" s="199">
        <v>25.41</v>
      </c>
      <c r="H125" s="272" t="s">
        <v>85</v>
      </c>
      <c r="I125" s="56"/>
      <c r="N125" s="54"/>
      <c r="O125" s="54"/>
      <c r="P125" s="54"/>
      <c r="Q125" s="54" t="s">
        <v>319</v>
      </c>
      <c r="R125" s="54" t="s">
        <v>319</v>
      </c>
      <c r="S125" s="54" t="s">
        <v>319</v>
      </c>
    </row>
    <row r="126" spans="1:19" ht="12.75">
      <c r="A126" s="91">
        <v>112</v>
      </c>
      <c r="B126" s="202" t="s">
        <v>888</v>
      </c>
      <c r="C126" s="197" t="s">
        <v>424</v>
      </c>
      <c r="D126" s="275">
        <v>2014</v>
      </c>
      <c r="E126" s="198">
        <v>15</v>
      </c>
      <c r="F126" s="198">
        <v>10.4</v>
      </c>
      <c r="G126" s="199">
        <v>25.4</v>
      </c>
      <c r="H126" s="272" t="s">
        <v>85</v>
      </c>
      <c r="I126" s="56"/>
      <c r="N126" s="54"/>
      <c r="O126" s="54"/>
      <c r="P126" s="54"/>
      <c r="Q126" s="54" t="s">
        <v>319</v>
      </c>
      <c r="R126" s="54" t="s">
        <v>319</v>
      </c>
      <c r="S126" s="54" t="s">
        <v>319</v>
      </c>
    </row>
    <row r="127" spans="1:19" ht="12.75">
      <c r="A127" s="152">
        <v>113</v>
      </c>
      <c r="B127" s="202" t="s">
        <v>726</v>
      </c>
      <c r="C127" s="197" t="s">
        <v>515</v>
      </c>
      <c r="D127" s="275">
        <v>2013</v>
      </c>
      <c r="E127" s="198">
        <v>14.94</v>
      </c>
      <c r="F127" s="198">
        <v>10.44</v>
      </c>
      <c r="G127" s="199">
        <v>25.38</v>
      </c>
      <c r="H127" s="272" t="s">
        <v>85</v>
      </c>
      <c r="I127" s="56"/>
      <c r="N127" s="54"/>
      <c r="O127" s="54"/>
      <c r="P127" s="54"/>
      <c r="Q127" s="54" t="s">
        <v>319</v>
      </c>
      <c r="R127" s="54" t="s">
        <v>319</v>
      </c>
      <c r="S127" s="54" t="s">
        <v>319</v>
      </c>
    </row>
    <row r="128" spans="1:19" ht="12.75">
      <c r="A128" s="91">
        <v>114</v>
      </c>
      <c r="B128" s="202" t="s">
        <v>650</v>
      </c>
      <c r="C128" s="197" t="s">
        <v>412</v>
      </c>
      <c r="D128" s="275">
        <v>2014</v>
      </c>
      <c r="E128" s="198">
        <v>14.89</v>
      </c>
      <c r="F128" s="198">
        <v>10.48</v>
      </c>
      <c r="G128" s="199">
        <v>25.37</v>
      </c>
      <c r="H128" s="91" t="s">
        <v>85</v>
      </c>
      <c r="I128" s="56"/>
      <c r="N128" s="54"/>
      <c r="O128" s="54"/>
      <c r="P128" s="54"/>
      <c r="Q128" s="54" t="s">
        <v>319</v>
      </c>
      <c r="R128" s="54" t="s">
        <v>319</v>
      </c>
      <c r="S128" s="54" t="s">
        <v>319</v>
      </c>
    </row>
    <row r="129" spans="1:19" ht="12.75">
      <c r="A129" s="152">
        <v>115</v>
      </c>
      <c r="B129" s="202" t="s">
        <v>638</v>
      </c>
      <c r="C129" s="197" t="s">
        <v>618</v>
      </c>
      <c r="D129" s="275">
        <v>2014</v>
      </c>
      <c r="E129" s="198">
        <v>14.95</v>
      </c>
      <c r="F129" s="198">
        <v>10.42</v>
      </c>
      <c r="G129" s="199">
        <v>25.37</v>
      </c>
      <c r="H129" s="91" t="s">
        <v>85</v>
      </c>
      <c r="I129" s="56"/>
      <c r="N129" s="54"/>
      <c r="O129" s="54"/>
      <c r="P129" s="54"/>
      <c r="Q129" s="54" t="s">
        <v>319</v>
      </c>
      <c r="R129" s="54" t="s">
        <v>319</v>
      </c>
      <c r="S129" s="54" t="s">
        <v>319</v>
      </c>
    </row>
    <row r="130" spans="1:19" ht="12.75">
      <c r="A130" s="91">
        <v>116</v>
      </c>
      <c r="B130" s="202" t="s">
        <v>534</v>
      </c>
      <c r="C130" s="197" t="s">
        <v>512</v>
      </c>
      <c r="D130" s="275">
        <v>2015</v>
      </c>
      <c r="E130" s="198">
        <v>15.09</v>
      </c>
      <c r="F130" s="198">
        <v>10.27</v>
      </c>
      <c r="G130" s="199">
        <v>25.36</v>
      </c>
      <c r="H130" s="91" t="s">
        <v>85</v>
      </c>
      <c r="I130" s="56"/>
      <c r="N130" s="54"/>
      <c r="O130" s="54"/>
      <c r="P130" s="54"/>
      <c r="Q130" s="54" t="s">
        <v>319</v>
      </c>
      <c r="R130" s="54" t="s">
        <v>319</v>
      </c>
      <c r="S130" s="54" t="s">
        <v>319</v>
      </c>
    </row>
    <row r="131" spans="1:19" ht="12.75">
      <c r="A131" s="152">
        <v>117</v>
      </c>
      <c r="B131" s="202" t="s">
        <v>504</v>
      </c>
      <c r="C131" s="197" t="s">
        <v>456</v>
      </c>
      <c r="D131" s="275">
        <v>2014</v>
      </c>
      <c r="E131" s="198">
        <v>15.01</v>
      </c>
      <c r="F131" s="198">
        <v>10.35</v>
      </c>
      <c r="G131" s="199">
        <v>25.36</v>
      </c>
      <c r="H131" s="272" t="s">
        <v>85</v>
      </c>
      <c r="I131" s="56"/>
      <c r="N131" s="54"/>
      <c r="O131" s="54"/>
      <c r="P131" s="54"/>
      <c r="Q131" s="54" t="s">
        <v>319</v>
      </c>
      <c r="R131" s="54" t="s">
        <v>319</v>
      </c>
      <c r="S131" s="54" t="s">
        <v>319</v>
      </c>
    </row>
    <row r="132" spans="1:19" ht="12.75">
      <c r="A132" s="91">
        <v>118</v>
      </c>
      <c r="B132" s="202" t="s">
        <v>781</v>
      </c>
      <c r="C132" s="197" t="s">
        <v>424</v>
      </c>
      <c r="D132" s="275">
        <v>2014</v>
      </c>
      <c r="E132" s="198">
        <v>14.92</v>
      </c>
      <c r="F132" s="198">
        <v>10.43</v>
      </c>
      <c r="G132" s="199">
        <v>25.35</v>
      </c>
      <c r="H132" s="272" t="s">
        <v>85</v>
      </c>
      <c r="I132" s="56"/>
      <c r="N132" s="54"/>
      <c r="O132" s="54"/>
      <c r="P132" s="54"/>
      <c r="Q132" s="54" t="s">
        <v>319</v>
      </c>
      <c r="R132" s="54" t="s">
        <v>319</v>
      </c>
      <c r="S132" s="54" t="s">
        <v>319</v>
      </c>
    </row>
    <row r="133" spans="1:19" ht="12.75">
      <c r="A133" s="152">
        <v>119</v>
      </c>
      <c r="B133" s="202" t="s">
        <v>889</v>
      </c>
      <c r="C133" s="197" t="s">
        <v>456</v>
      </c>
      <c r="D133" s="275">
        <v>2014</v>
      </c>
      <c r="E133" s="198">
        <v>14.92</v>
      </c>
      <c r="F133" s="198">
        <v>10.42</v>
      </c>
      <c r="G133" s="199">
        <v>25.34</v>
      </c>
      <c r="H133" s="272" t="s">
        <v>85</v>
      </c>
      <c r="I133" s="56"/>
      <c r="N133" s="54"/>
      <c r="O133" s="54"/>
      <c r="P133" s="54"/>
      <c r="Q133" s="54" t="s">
        <v>319</v>
      </c>
      <c r="R133" s="54" t="s">
        <v>319</v>
      </c>
      <c r="S133" s="54" t="s">
        <v>319</v>
      </c>
    </row>
    <row r="134" spans="1:19" ht="12.75">
      <c r="A134" s="91">
        <v>120</v>
      </c>
      <c r="B134" s="202" t="s">
        <v>651</v>
      </c>
      <c r="C134" s="197" t="s">
        <v>619</v>
      </c>
      <c r="D134" s="275">
        <v>2012</v>
      </c>
      <c r="E134" s="198">
        <v>14.76</v>
      </c>
      <c r="F134" s="198">
        <v>10.57</v>
      </c>
      <c r="G134" s="199">
        <v>25.33</v>
      </c>
      <c r="H134" s="91" t="s">
        <v>85</v>
      </c>
      <c r="I134" s="56"/>
      <c r="N134" s="54"/>
      <c r="O134" s="54"/>
      <c r="P134" s="54"/>
      <c r="Q134" s="54" t="s">
        <v>319</v>
      </c>
      <c r="R134" s="54" t="s">
        <v>319</v>
      </c>
      <c r="S134" s="54" t="s">
        <v>319</v>
      </c>
    </row>
    <row r="135" spans="1:19" ht="12.75">
      <c r="A135" s="152">
        <v>121</v>
      </c>
      <c r="B135" s="202" t="s">
        <v>760</v>
      </c>
      <c r="C135" s="197" t="s">
        <v>512</v>
      </c>
      <c r="D135" s="275">
        <v>2014</v>
      </c>
      <c r="E135" s="198">
        <v>14.97</v>
      </c>
      <c r="F135" s="198">
        <v>10.36</v>
      </c>
      <c r="G135" s="199">
        <v>25.33</v>
      </c>
      <c r="H135" s="272" t="s">
        <v>85</v>
      </c>
      <c r="I135" s="56"/>
      <c r="N135" s="54"/>
      <c r="O135" s="54"/>
      <c r="P135" s="54"/>
      <c r="Q135" s="54" t="s">
        <v>319</v>
      </c>
      <c r="R135" s="54" t="s">
        <v>319</v>
      </c>
      <c r="S135" s="54" t="s">
        <v>319</v>
      </c>
    </row>
    <row r="136" spans="1:19" ht="12.75">
      <c r="A136" s="91">
        <v>122</v>
      </c>
      <c r="B136" s="202" t="s">
        <v>888</v>
      </c>
      <c r="C136" s="197" t="s">
        <v>409</v>
      </c>
      <c r="D136" s="275">
        <v>2015</v>
      </c>
      <c r="E136" s="198">
        <v>15.03</v>
      </c>
      <c r="F136" s="198">
        <v>10.29</v>
      </c>
      <c r="G136" s="199">
        <v>25.32</v>
      </c>
      <c r="H136" s="272" t="s">
        <v>85</v>
      </c>
      <c r="I136" s="56"/>
      <c r="N136" s="54"/>
      <c r="O136" s="54"/>
      <c r="P136" s="54"/>
      <c r="Q136" s="54" t="s">
        <v>319</v>
      </c>
      <c r="R136" s="54" t="s">
        <v>319</v>
      </c>
      <c r="S136" s="54" t="s">
        <v>319</v>
      </c>
    </row>
    <row r="137" spans="1:19" ht="12.75">
      <c r="A137" s="152">
        <v>123</v>
      </c>
      <c r="B137" s="202" t="s">
        <v>642</v>
      </c>
      <c r="C137" s="197" t="s">
        <v>507</v>
      </c>
      <c r="D137" s="275">
        <v>2014</v>
      </c>
      <c r="E137" s="198">
        <v>14.89</v>
      </c>
      <c r="F137" s="198">
        <v>10.41</v>
      </c>
      <c r="G137" s="199">
        <v>25.3</v>
      </c>
      <c r="H137" s="91" t="s">
        <v>85</v>
      </c>
      <c r="I137" s="56"/>
      <c r="N137" s="54"/>
      <c r="O137" s="54"/>
      <c r="P137" s="54"/>
      <c r="Q137" s="54" t="s">
        <v>319</v>
      </c>
      <c r="R137" s="54" t="s">
        <v>319</v>
      </c>
      <c r="S137" s="54" t="s">
        <v>319</v>
      </c>
    </row>
    <row r="138" spans="1:19" ht="12.75">
      <c r="A138" s="91">
        <v>124</v>
      </c>
      <c r="B138" s="202" t="s">
        <v>888</v>
      </c>
      <c r="C138" s="197" t="s">
        <v>321</v>
      </c>
      <c r="D138" s="275">
        <v>2014</v>
      </c>
      <c r="E138" s="198">
        <v>15.08</v>
      </c>
      <c r="F138" s="198">
        <v>10.22</v>
      </c>
      <c r="G138" s="199">
        <v>25.3</v>
      </c>
      <c r="H138" s="272" t="s">
        <v>85</v>
      </c>
      <c r="I138" s="56"/>
      <c r="N138" s="54"/>
      <c r="O138" s="54"/>
      <c r="P138" s="54"/>
      <c r="Q138" s="54" t="s">
        <v>319</v>
      </c>
      <c r="R138" s="54" t="s">
        <v>319</v>
      </c>
      <c r="S138" s="54" t="s">
        <v>319</v>
      </c>
    </row>
    <row r="139" spans="1:19" ht="12.75">
      <c r="A139" s="152">
        <v>125</v>
      </c>
      <c r="B139" s="202" t="s">
        <v>638</v>
      </c>
      <c r="C139" s="197" t="s">
        <v>618</v>
      </c>
      <c r="D139" s="275">
        <v>2014</v>
      </c>
      <c r="E139" s="198">
        <v>15.16</v>
      </c>
      <c r="F139" s="198">
        <v>10.13</v>
      </c>
      <c r="G139" s="199">
        <v>25.29</v>
      </c>
      <c r="H139" s="91" t="s">
        <v>85</v>
      </c>
      <c r="I139" s="56"/>
      <c r="N139" s="54"/>
      <c r="O139" s="54"/>
      <c r="P139" s="54"/>
      <c r="Q139" s="54" t="s">
        <v>319</v>
      </c>
      <c r="R139" s="54" t="s">
        <v>319</v>
      </c>
      <c r="S139" s="54" t="s">
        <v>319</v>
      </c>
    </row>
    <row r="140" spans="1:19" ht="12.75">
      <c r="A140" s="91">
        <v>126</v>
      </c>
      <c r="B140" s="202" t="s">
        <v>652</v>
      </c>
      <c r="C140" s="197" t="s">
        <v>507</v>
      </c>
      <c r="D140" s="275">
        <v>2014</v>
      </c>
      <c r="E140" s="198">
        <v>15.05</v>
      </c>
      <c r="F140" s="198">
        <v>10.23</v>
      </c>
      <c r="G140" s="199">
        <v>25.28</v>
      </c>
      <c r="H140" s="91" t="s">
        <v>85</v>
      </c>
      <c r="I140" s="56"/>
      <c r="N140" s="54"/>
      <c r="O140" s="54"/>
      <c r="P140" s="54"/>
      <c r="Q140" s="54" t="s">
        <v>319</v>
      </c>
      <c r="R140" s="54" t="s">
        <v>319</v>
      </c>
      <c r="S140" s="54" t="s">
        <v>319</v>
      </c>
    </row>
    <row r="141" spans="1:19" ht="12.75">
      <c r="A141" s="152">
        <v>127</v>
      </c>
      <c r="B141" s="202" t="s">
        <v>760</v>
      </c>
      <c r="C141" s="197" t="s">
        <v>512</v>
      </c>
      <c r="D141" s="275">
        <v>2015</v>
      </c>
      <c r="E141" s="198">
        <v>15.08</v>
      </c>
      <c r="F141" s="198">
        <v>10.19</v>
      </c>
      <c r="G141" s="199">
        <v>25.27</v>
      </c>
      <c r="H141" s="272" t="s">
        <v>85</v>
      </c>
      <c r="I141" s="56"/>
      <c r="N141" s="54"/>
      <c r="O141" s="54"/>
      <c r="P141" s="54"/>
      <c r="Q141" s="54" t="s">
        <v>319</v>
      </c>
      <c r="R141" s="54" t="s">
        <v>319</v>
      </c>
      <c r="S141" s="54" t="s">
        <v>319</v>
      </c>
    </row>
    <row r="142" spans="1:19" ht="12.75">
      <c r="A142" s="91">
        <v>128</v>
      </c>
      <c r="B142" s="202" t="s">
        <v>894</v>
      </c>
      <c r="C142" s="197" t="s">
        <v>456</v>
      </c>
      <c r="D142" s="275">
        <v>2014</v>
      </c>
      <c r="E142" s="198">
        <v>15</v>
      </c>
      <c r="F142" s="198">
        <v>10.24</v>
      </c>
      <c r="G142" s="199">
        <v>25.24</v>
      </c>
      <c r="H142" s="272" t="s">
        <v>85</v>
      </c>
      <c r="I142" s="56"/>
      <c r="N142" s="54"/>
      <c r="O142" s="54"/>
      <c r="P142" s="54"/>
      <c r="Q142" s="54" t="s">
        <v>319</v>
      </c>
      <c r="R142" s="54" t="s">
        <v>319</v>
      </c>
      <c r="S142" s="54" t="s">
        <v>319</v>
      </c>
    </row>
    <row r="143" spans="1:19" ht="12.75">
      <c r="A143" s="152">
        <v>129</v>
      </c>
      <c r="B143" s="321" t="s">
        <v>444</v>
      </c>
      <c r="C143" s="96" t="s">
        <v>359</v>
      </c>
      <c r="D143" s="159">
        <v>2001</v>
      </c>
      <c r="E143" s="322">
        <v>14.76</v>
      </c>
      <c r="F143" s="322">
        <v>10.47</v>
      </c>
      <c r="G143" s="323">
        <f>E143+F143</f>
        <v>25.23</v>
      </c>
      <c r="H143" s="91" t="s">
        <v>85</v>
      </c>
      <c r="I143" s="56"/>
      <c r="N143" s="54"/>
      <c r="O143" s="54"/>
      <c r="P143" s="54"/>
      <c r="Q143" s="54" t="s">
        <v>319</v>
      </c>
      <c r="R143" s="54" t="s">
        <v>319</v>
      </c>
      <c r="S143" s="54" t="s">
        <v>319</v>
      </c>
    </row>
    <row r="144" spans="1:19" ht="12.75">
      <c r="A144" s="91">
        <v>130</v>
      </c>
      <c r="B144" s="202" t="s">
        <v>746</v>
      </c>
      <c r="C144" s="197" t="s">
        <v>508</v>
      </c>
      <c r="D144" s="275">
        <v>2013</v>
      </c>
      <c r="E144" s="198">
        <v>14.7</v>
      </c>
      <c r="F144" s="198">
        <v>10.52</v>
      </c>
      <c r="G144" s="199">
        <v>25.22</v>
      </c>
      <c r="H144" s="272" t="s">
        <v>85</v>
      </c>
      <c r="I144" s="56"/>
      <c r="N144" s="54"/>
      <c r="O144" s="54"/>
      <c r="P144" s="54"/>
      <c r="Q144" s="54" t="s">
        <v>319</v>
      </c>
      <c r="R144" s="54" t="s">
        <v>319</v>
      </c>
      <c r="S144" s="54" t="s">
        <v>319</v>
      </c>
    </row>
    <row r="145" spans="1:19" ht="12.75">
      <c r="A145" s="152">
        <v>131</v>
      </c>
      <c r="B145" s="202" t="s">
        <v>548</v>
      </c>
      <c r="C145" s="197" t="s">
        <v>456</v>
      </c>
      <c r="D145" s="275">
        <v>2015</v>
      </c>
      <c r="E145" s="198">
        <v>14.96</v>
      </c>
      <c r="F145" s="198">
        <v>10.23</v>
      </c>
      <c r="G145" s="199">
        <v>25.19</v>
      </c>
      <c r="H145" s="272" t="s">
        <v>85</v>
      </c>
      <c r="I145" s="56"/>
      <c r="N145" s="54"/>
      <c r="O145" s="54"/>
      <c r="P145" s="54"/>
      <c r="Q145" s="54" t="s">
        <v>319</v>
      </c>
      <c r="R145" s="54" t="s">
        <v>319</v>
      </c>
      <c r="S145" s="54" t="s">
        <v>319</v>
      </c>
    </row>
    <row r="146" spans="1:19" ht="12.75">
      <c r="A146" s="91">
        <v>132</v>
      </c>
      <c r="B146" s="321" t="s">
        <v>444</v>
      </c>
      <c r="C146" s="96" t="s">
        <v>359</v>
      </c>
      <c r="D146" s="159">
        <v>2000</v>
      </c>
      <c r="E146" s="322">
        <v>14.71</v>
      </c>
      <c r="F146" s="322">
        <v>10.47</v>
      </c>
      <c r="G146" s="323">
        <f>E146+F146</f>
        <v>25.18</v>
      </c>
      <c r="H146" s="91" t="s">
        <v>85</v>
      </c>
      <c r="I146" s="56"/>
      <c r="N146" s="54"/>
      <c r="O146" s="54"/>
      <c r="P146" s="54"/>
      <c r="Q146" s="54" t="s">
        <v>319</v>
      </c>
      <c r="R146" s="54" t="s">
        <v>319</v>
      </c>
      <c r="S146" s="54" t="s">
        <v>319</v>
      </c>
    </row>
    <row r="147" spans="1:19" ht="13.5" customHeight="1">
      <c r="A147" s="152">
        <v>133</v>
      </c>
      <c r="B147" s="202" t="s">
        <v>530</v>
      </c>
      <c r="C147" s="197" t="s">
        <v>515</v>
      </c>
      <c r="D147" s="201">
        <v>2014</v>
      </c>
      <c r="E147" s="198">
        <v>14.97</v>
      </c>
      <c r="F147" s="198">
        <v>10.2</v>
      </c>
      <c r="G147" s="199">
        <v>25.17</v>
      </c>
      <c r="H147" s="91" t="s">
        <v>85</v>
      </c>
      <c r="I147" s="56"/>
      <c r="N147" s="54"/>
      <c r="O147" s="54"/>
      <c r="P147" s="54"/>
      <c r="Q147" s="54" t="s">
        <v>319</v>
      </c>
      <c r="R147" s="54" t="s">
        <v>319</v>
      </c>
      <c r="S147" s="54" t="s">
        <v>319</v>
      </c>
    </row>
    <row r="148" spans="1:19" ht="12.75">
      <c r="A148" s="91">
        <v>134</v>
      </c>
      <c r="B148" s="202" t="s">
        <v>638</v>
      </c>
      <c r="C148" s="197" t="s">
        <v>618</v>
      </c>
      <c r="D148" s="275">
        <v>2014</v>
      </c>
      <c r="E148" s="198">
        <v>14.97</v>
      </c>
      <c r="F148" s="198">
        <v>10.19</v>
      </c>
      <c r="G148" s="199">
        <v>25.16</v>
      </c>
      <c r="H148" s="91" t="s">
        <v>85</v>
      </c>
      <c r="I148" s="56"/>
      <c r="N148" s="54"/>
      <c r="O148" s="54"/>
      <c r="P148" s="54"/>
      <c r="Q148" s="54" t="s">
        <v>319</v>
      </c>
      <c r="R148" s="54" t="s">
        <v>319</v>
      </c>
      <c r="S148" s="54" t="s">
        <v>319</v>
      </c>
    </row>
    <row r="149" spans="1:9" ht="12.75">
      <c r="A149" s="152">
        <v>135</v>
      </c>
      <c r="B149" s="202" t="s">
        <v>638</v>
      </c>
      <c r="C149" s="197" t="s">
        <v>618</v>
      </c>
      <c r="D149" s="275">
        <v>2014</v>
      </c>
      <c r="E149" s="198">
        <v>14.75</v>
      </c>
      <c r="F149" s="198">
        <v>10.4</v>
      </c>
      <c r="G149" s="199">
        <v>25.15</v>
      </c>
      <c r="H149" s="91" t="s">
        <v>85</v>
      </c>
      <c r="I149" s="56"/>
    </row>
    <row r="150" spans="1:9" ht="12.75">
      <c r="A150" s="91">
        <v>136</v>
      </c>
      <c r="B150" s="202" t="s">
        <v>760</v>
      </c>
      <c r="C150" s="197" t="s">
        <v>512</v>
      </c>
      <c r="D150" s="275">
        <v>2015</v>
      </c>
      <c r="E150" s="198">
        <v>14.83</v>
      </c>
      <c r="F150" s="198">
        <v>10.32</v>
      </c>
      <c r="G150" s="199">
        <v>25.15</v>
      </c>
      <c r="H150" s="272" t="s">
        <v>85</v>
      </c>
      <c r="I150" s="56"/>
    </row>
    <row r="151" spans="1:9" ht="12.75">
      <c r="A151" s="152">
        <v>137</v>
      </c>
      <c r="B151" s="202" t="s">
        <v>504</v>
      </c>
      <c r="C151" s="197" t="s">
        <v>456</v>
      </c>
      <c r="D151" s="275">
        <v>2014</v>
      </c>
      <c r="E151" s="198">
        <v>14.87</v>
      </c>
      <c r="F151" s="198">
        <v>10.27</v>
      </c>
      <c r="G151" s="199">
        <v>25.14</v>
      </c>
      <c r="H151" s="272" t="s">
        <v>85</v>
      </c>
      <c r="I151" s="56"/>
    </row>
    <row r="152" spans="1:9" ht="12.75">
      <c r="A152" s="91">
        <v>138</v>
      </c>
      <c r="B152" s="202" t="s">
        <v>760</v>
      </c>
      <c r="C152" s="197" t="s">
        <v>512</v>
      </c>
      <c r="D152" s="275">
        <v>2015</v>
      </c>
      <c r="E152" s="198">
        <v>14.71</v>
      </c>
      <c r="F152" s="198">
        <v>10.39</v>
      </c>
      <c r="G152" s="199">
        <v>25.1</v>
      </c>
      <c r="H152" s="272" t="s">
        <v>85</v>
      </c>
      <c r="I152" s="56"/>
    </row>
    <row r="153" spans="1:9" ht="12.75">
      <c r="A153" s="152">
        <v>139</v>
      </c>
      <c r="B153" s="321" t="s">
        <v>453</v>
      </c>
      <c r="C153" s="96" t="s">
        <v>409</v>
      </c>
      <c r="D153" s="159">
        <v>2014</v>
      </c>
      <c r="E153" s="322">
        <v>14.86</v>
      </c>
      <c r="F153" s="322">
        <v>10.21</v>
      </c>
      <c r="G153" s="323">
        <f>E153+F153</f>
        <v>25.07</v>
      </c>
      <c r="H153" s="91" t="s">
        <v>85</v>
      </c>
      <c r="I153" s="56"/>
    </row>
    <row r="154" spans="1:9" ht="12.75">
      <c r="A154" s="91">
        <v>140</v>
      </c>
      <c r="B154" s="202" t="s">
        <v>638</v>
      </c>
      <c r="C154" s="197" t="s">
        <v>618</v>
      </c>
      <c r="D154" s="275">
        <v>2014</v>
      </c>
      <c r="E154" s="198">
        <v>14.55</v>
      </c>
      <c r="F154" s="198">
        <v>10.48</v>
      </c>
      <c r="G154" s="199">
        <v>25.03</v>
      </c>
      <c r="H154" s="91" t="s">
        <v>85</v>
      </c>
      <c r="I154" s="56"/>
    </row>
    <row r="155" spans="1:8" ht="12.75">
      <c r="A155" s="383">
        <v>141</v>
      </c>
      <c r="B155" s="604" t="s">
        <v>899</v>
      </c>
      <c r="C155" s="605" t="s">
        <v>456</v>
      </c>
      <c r="D155" s="275">
        <v>2014</v>
      </c>
      <c r="E155" s="198">
        <v>14.5</v>
      </c>
      <c r="F155" s="198">
        <v>10.5</v>
      </c>
      <c r="G155" s="199">
        <v>25</v>
      </c>
      <c r="H155" s="272" t="s">
        <v>85</v>
      </c>
    </row>
    <row r="156" spans="1:3" ht="12.75">
      <c r="A156" s="603"/>
      <c r="B156" s="606"/>
      <c r="C156" s="603"/>
    </row>
    <row r="157" spans="1:3" ht="12.75">
      <c r="A157" s="19"/>
      <c r="B157" s="19"/>
      <c r="C157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W55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4.8515625" style="0" customWidth="1"/>
    <col min="2" max="2" width="17.57421875" style="0" customWidth="1"/>
    <col min="3" max="3" width="15.7109375" style="0" customWidth="1"/>
    <col min="4" max="4" width="7.7109375" style="0" customWidth="1"/>
    <col min="5" max="5" width="6.57421875" style="0" customWidth="1"/>
    <col min="6" max="6" width="7.00390625" style="0" customWidth="1"/>
    <col min="7" max="7" width="5.8515625" style="0" customWidth="1"/>
    <col min="8" max="8" width="7.00390625" style="0" customWidth="1"/>
    <col min="9" max="9" width="7.140625" style="0" customWidth="1"/>
  </cols>
  <sheetData>
    <row r="3" spans="1:11" ht="15.75">
      <c r="A3" s="291" t="s">
        <v>964</v>
      </c>
      <c r="B3" s="291"/>
      <c r="C3" s="614"/>
      <c r="D3" s="291" t="s">
        <v>186</v>
      </c>
      <c r="E3" s="614"/>
      <c r="F3" s="614"/>
      <c r="G3" s="614"/>
      <c r="H3" s="614"/>
      <c r="I3" s="614"/>
      <c r="J3" s="291" t="s">
        <v>187</v>
      </c>
      <c r="K3" s="614"/>
    </row>
    <row r="5" spans="1:10" ht="12.75">
      <c r="A5" t="s">
        <v>2</v>
      </c>
      <c r="D5" t="s">
        <v>3</v>
      </c>
      <c r="J5" t="s">
        <v>4</v>
      </c>
    </row>
    <row r="6" spans="1:12" ht="12.75">
      <c r="A6" t="s">
        <v>5</v>
      </c>
      <c r="D6" t="s">
        <v>6</v>
      </c>
      <c r="J6" t="s">
        <v>7</v>
      </c>
      <c r="L6" t="s">
        <v>188</v>
      </c>
    </row>
    <row r="7" spans="1:10" ht="12.75">
      <c r="A7" t="s">
        <v>8</v>
      </c>
      <c r="D7" t="s">
        <v>9</v>
      </c>
      <c r="J7" t="s">
        <v>10</v>
      </c>
    </row>
    <row r="8" spans="1:10" ht="12.75">
      <c r="A8" t="s">
        <v>11</v>
      </c>
      <c r="D8" t="s">
        <v>12</v>
      </c>
      <c r="J8" t="s">
        <v>13</v>
      </c>
    </row>
    <row r="9" spans="1:10" ht="12.75">
      <c r="A9" t="s">
        <v>189</v>
      </c>
      <c r="D9" t="s">
        <v>190</v>
      </c>
      <c r="J9" t="s">
        <v>191</v>
      </c>
    </row>
    <row r="10" spans="1:10" ht="12.75">
      <c r="A10" t="s">
        <v>192</v>
      </c>
      <c r="D10" t="s">
        <v>193</v>
      </c>
      <c r="J10" t="s">
        <v>194</v>
      </c>
    </row>
    <row r="11" spans="1:10" ht="12.75">
      <c r="A11" t="s">
        <v>195</v>
      </c>
      <c r="D11" t="s">
        <v>196</v>
      </c>
      <c r="J11" t="s">
        <v>197</v>
      </c>
    </row>
    <row r="12" spans="1:10" ht="12.75">
      <c r="A12" t="s">
        <v>198</v>
      </c>
      <c r="D12" t="s">
        <v>199</v>
      </c>
      <c r="J12" t="s">
        <v>200</v>
      </c>
    </row>
    <row r="13" spans="1:11" ht="12.75">
      <c r="A13" t="s">
        <v>201</v>
      </c>
      <c r="D13" t="s">
        <v>202</v>
      </c>
      <c r="K13" t="s">
        <v>203</v>
      </c>
    </row>
    <row r="14" spans="1:10" ht="12.75">
      <c r="A14" t="s">
        <v>204</v>
      </c>
      <c r="D14" t="s">
        <v>205</v>
      </c>
      <c r="J14" t="s">
        <v>206</v>
      </c>
    </row>
    <row r="15" spans="1:10" ht="12.75">
      <c r="A15" t="s">
        <v>207</v>
      </c>
      <c r="D15" t="s">
        <v>208</v>
      </c>
      <c r="J15" t="s">
        <v>209</v>
      </c>
    </row>
    <row r="16" ht="12.75">
      <c r="J16" t="s">
        <v>207</v>
      </c>
    </row>
    <row r="17" ht="13.5" thickBot="1"/>
    <row r="18" spans="1:13" ht="13.5" thickBot="1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33"/>
      <c r="M18" s="19"/>
    </row>
    <row r="19" spans="1:13" ht="12.75" hidden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19"/>
    </row>
    <row r="20" spans="1:22" ht="12.75" hidden="1">
      <c r="A20" s="31">
        <v>1</v>
      </c>
      <c r="B20" s="31"/>
      <c r="C20" s="31"/>
      <c r="D20" s="31"/>
      <c r="E20" s="31"/>
      <c r="F20" s="31"/>
      <c r="G20" s="31" t="s">
        <v>210</v>
      </c>
      <c r="H20" s="31" t="s">
        <v>176</v>
      </c>
      <c r="I20" s="31" t="s">
        <v>211</v>
      </c>
      <c r="J20" s="31" t="s">
        <v>177</v>
      </c>
      <c r="K20" s="31" t="s">
        <v>212</v>
      </c>
      <c r="L20" s="35"/>
      <c r="M20" s="19" t="s">
        <v>213</v>
      </c>
      <c r="N20" t="s">
        <v>214</v>
      </c>
      <c r="O20" t="s">
        <v>180</v>
      </c>
      <c r="P20" t="s">
        <v>181</v>
      </c>
      <c r="Q20" t="s">
        <v>215</v>
      </c>
      <c r="R20" t="s">
        <v>216</v>
      </c>
      <c r="S20" t="s">
        <v>217</v>
      </c>
      <c r="T20" t="s">
        <v>218</v>
      </c>
      <c r="U20" t="s">
        <v>183</v>
      </c>
      <c r="V20" t="s">
        <v>184</v>
      </c>
    </row>
    <row r="21" spans="1:23" ht="12.75">
      <c r="A21" s="152">
        <v>1</v>
      </c>
      <c r="B21" s="325" t="s">
        <v>558</v>
      </c>
      <c r="C21" s="382" t="s">
        <v>515</v>
      </c>
      <c r="D21" s="282">
        <v>2012</v>
      </c>
      <c r="E21" s="286">
        <v>135</v>
      </c>
      <c r="F21" s="286">
        <v>74</v>
      </c>
      <c r="G21" s="226">
        <v>10</v>
      </c>
      <c r="H21" s="286">
        <v>10</v>
      </c>
      <c r="I21" s="286">
        <v>5</v>
      </c>
      <c r="J21" s="554">
        <v>124.88</v>
      </c>
      <c r="K21" s="328" t="s">
        <v>83</v>
      </c>
      <c r="L21" s="419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</row>
    <row r="22" spans="1:23" ht="12.75">
      <c r="A22" s="383">
        <v>2</v>
      </c>
      <c r="B22" s="395" t="s">
        <v>460</v>
      </c>
      <c r="C22" s="396" t="s">
        <v>359</v>
      </c>
      <c r="D22" s="392">
        <v>2013</v>
      </c>
      <c r="E22" s="393">
        <v>153.5</v>
      </c>
      <c r="F22" s="393">
        <v>66</v>
      </c>
      <c r="G22" s="393">
        <v>8</v>
      </c>
      <c r="H22" s="393">
        <v>8</v>
      </c>
      <c r="I22" s="393">
        <v>4</v>
      </c>
      <c r="J22" s="394">
        <f>((E22*F22)/100)*((0.01*(G22+H22+I22)+1))</f>
        <v>121.572</v>
      </c>
      <c r="K22" s="384" t="s">
        <v>406</v>
      </c>
      <c r="L22" s="42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283" t="s">
        <v>319</v>
      </c>
    </row>
    <row r="23" spans="1:23" ht="12.75">
      <c r="A23" s="152">
        <v>3</v>
      </c>
      <c r="B23" s="287" t="s">
        <v>635</v>
      </c>
      <c r="C23" s="281" t="s">
        <v>507</v>
      </c>
      <c r="D23" s="288">
        <v>2013</v>
      </c>
      <c r="E23" s="286">
        <v>149.5</v>
      </c>
      <c r="F23" s="286">
        <v>66.8</v>
      </c>
      <c r="G23" s="159">
        <v>6.5</v>
      </c>
      <c r="H23" s="159">
        <v>10</v>
      </c>
      <c r="I23" s="282">
        <v>1</v>
      </c>
      <c r="J23" s="295">
        <v>117.34</v>
      </c>
      <c r="K23" s="91" t="s">
        <v>84</v>
      </c>
      <c r="L23" s="465"/>
      <c r="M23" s="3"/>
      <c r="N23" s="211"/>
      <c r="O23" s="211"/>
      <c r="P23" s="211"/>
      <c r="Q23" s="211"/>
      <c r="R23" s="285"/>
      <c r="S23" s="285"/>
      <c r="T23" s="285"/>
      <c r="U23" s="211"/>
      <c r="V23" s="211"/>
      <c r="W23" s="284" t="s">
        <v>319</v>
      </c>
    </row>
    <row r="24" spans="1:23" ht="14.25" customHeight="1">
      <c r="A24" s="152">
        <v>4</v>
      </c>
      <c r="B24" s="287" t="s">
        <v>918</v>
      </c>
      <c r="C24" s="281" t="s">
        <v>456</v>
      </c>
      <c r="D24" s="288">
        <v>2014</v>
      </c>
      <c r="E24" s="286">
        <v>138</v>
      </c>
      <c r="F24" s="286">
        <v>66</v>
      </c>
      <c r="G24" s="226">
        <v>8</v>
      </c>
      <c r="H24" s="226">
        <v>10</v>
      </c>
      <c r="I24" s="286">
        <v>4</v>
      </c>
      <c r="J24" s="295">
        <v>111.12</v>
      </c>
      <c r="K24" s="91" t="s">
        <v>84</v>
      </c>
      <c r="L24" s="420"/>
      <c r="O24" s="99" t="s">
        <v>319</v>
      </c>
      <c r="P24" s="99" t="s">
        <v>319</v>
      </c>
      <c r="Q24" s="99" t="s">
        <v>319</v>
      </c>
      <c r="R24" s="99" t="s">
        <v>319</v>
      </c>
      <c r="V24" s="99" t="s">
        <v>319</v>
      </c>
      <c r="W24" s="98" t="s">
        <v>319</v>
      </c>
    </row>
    <row r="25" spans="1:23" ht="12.75">
      <c r="A25" s="152">
        <v>5</v>
      </c>
      <c r="B25" s="602" t="s">
        <v>343</v>
      </c>
      <c r="C25" s="443" t="s">
        <v>321</v>
      </c>
      <c r="D25" s="555">
        <v>2010</v>
      </c>
      <c r="E25" s="444">
        <v>140.6</v>
      </c>
      <c r="F25" s="444">
        <v>62.1</v>
      </c>
      <c r="G25" s="444">
        <v>10</v>
      </c>
      <c r="H25" s="444">
        <v>10</v>
      </c>
      <c r="I25" s="444">
        <v>3.5</v>
      </c>
      <c r="J25" s="464">
        <v>107.39</v>
      </c>
      <c r="K25" s="557" t="s">
        <v>85</v>
      </c>
      <c r="L25" s="428"/>
      <c r="O25" s="98" t="s">
        <v>319</v>
      </c>
      <c r="P25" s="98" t="s">
        <v>319</v>
      </c>
      <c r="Q25" s="98" t="s">
        <v>319</v>
      </c>
      <c r="R25" s="98" t="s">
        <v>319</v>
      </c>
      <c r="V25" s="98" t="s">
        <v>319</v>
      </c>
      <c r="W25" s="98" t="s">
        <v>319</v>
      </c>
    </row>
    <row r="26" spans="1:23" ht="18" customHeight="1">
      <c r="A26" s="152">
        <v>6</v>
      </c>
      <c r="B26" s="287" t="s">
        <v>782</v>
      </c>
      <c r="C26" s="281" t="s">
        <v>392</v>
      </c>
      <c r="D26" s="288">
        <v>2012</v>
      </c>
      <c r="E26" s="286">
        <v>136.5</v>
      </c>
      <c r="F26" s="286">
        <v>61.5</v>
      </c>
      <c r="G26" s="226">
        <v>9</v>
      </c>
      <c r="H26" s="226">
        <v>10</v>
      </c>
      <c r="I26" s="286">
        <v>4.5</v>
      </c>
      <c r="J26" s="295">
        <v>103.68</v>
      </c>
      <c r="K26" s="91" t="s">
        <v>85</v>
      </c>
      <c r="L26" s="465"/>
      <c r="O26" s="290" t="s">
        <v>319</v>
      </c>
      <c r="P26" s="290" t="s">
        <v>319</v>
      </c>
      <c r="Q26" s="290" t="s">
        <v>319</v>
      </c>
      <c r="R26" s="290" t="s">
        <v>319</v>
      </c>
      <c r="V26" s="98" t="s">
        <v>319</v>
      </c>
      <c r="W26" s="98" t="s">
        <v>319</v>
      </c>
    </row>
    <row r="27" spans="1:23" ht="15.75" customHeight="1">
      <c r="A27" s="152">
        <v>7</v>
      </c>
      <c r="B27" s="442" t="s">
        <v>402</v>
      </c>
      <c r="C27" s="443" t="s">
        <v>392</v>
      </c>
      <c r="D27" s="445">
        <v>2010</v>
      </c>
      <c r="E27" s="444">
        <v>128</v>
      </c>
      <c r="F27" s="444">
        <v>64.5</v>
      </c>
      <c r="G27" s="556">
        <v>10</v>
      </c>
      <c r="H27" s="556">
        <v>10</v>
      </c>
      <c r="I27" s="556">
        <v>5</v>
      </c>
      <c r="J27" s="557">
        <v>103.24</v>
      </c>
      <c r="K27" s="557" t="s">
        <v>85</v>
      </c>
      <c r="L27" s="100"/>
      <c r="M27" s="100"/>
      <c r="N27" s="100"/>
      <c r="O27" s="100"/>
      <c r="P27" s="100"/>
      <c r="Q27" s="100"/>
      <c r="R27" s="100"/>
      <c r="S27" s="100"/>
      <c r="T27" s="40"/>
      <c r="U27" s="40"/>
      <c r="V27" s="98" t="s">
        <v>319</v>
      </c>
      <c r="W27" s="98" t="s">
        <v>319</v>
      </c>
    </row>
    <row r="28" spans="1:23" ht="15.75" customHeight="1">
      <c r="A28" s="152">
        <v>8</v>
      </c>
      <c r="B28" s="442" t="s">
        <v>364</v>
      </c>
      <c r="C28" s="443" t="s">
        <v>321</v>
      </c>
      <c r="D28" s="462">
        <v>1996</v>
      </c>
      <c r="E28" s="444">
        <v>153.5</v>
      </c>
      <c r="F28" s="444">
        <v>56.3</v>
      </c>
      <c r="G28" s="439">
        <v>7.5</v>
      </c>
      <c r="H28" s="439">
        <v>10</v>
      </c>
      <c r="I28" s="445">
        <v>1.5</v>
      </c>
      <c r="J28" s="464">
        <v>102.84</v>
      </c>
      <c r="K28" s="149" t="s">
        <v>85</v>
      </c>
      <c r="L28" s="285"/>
      <c r="M28" s="285"/>
      <c r="N28" s="211"/>
      <c r="O28" s="211"/>
      <c r="P28" s="211"/>
      <c r="Q28" s="211"/>
      <c r="R28" s="211"/>
      <c r="S28" s="211"/>
      <c r="V28" s="98" t="s">
        <v>319</v>
      </c>
      <c r="W28" s="98" t="s">
        <v>319</v>
      </c>
    </row>
    <row r="29" spans="1:23" ht="16.5" customHeight="1">
      <c r="A29" s="152">
        <v>9</v>
      </c>
      <c r="B29" s="287" t="s">
        <v>908</v>
      </c>
      <c r="C29" s="281" t="s">
        <v>456</v>
      </c>
      <c r="D29" s="288">
        <v>2013</v>
      </c>
      <c r="E29" s="286">
        <v>129</v>
      </c>
      <c r="F29" s="286">
        <v>64.5</v>
      </c>
      <c r="G29" s="226">
        <v>6</v>
      </c>
      <c r="H29" s="226">
        <v>10</v>
      </c>
      <c r="I29" s="286">
        <v>5</v>
      </c>
      <c r="J29" s="295">
        <v>100.68</v>
      </c>
      <c r="K29" s="91" t="s">
        <v>85</v>
      </c>
      <c r="L29" s="285"/>
      <c r="M29" s="285"/>
      <c r="N29" s="211"/>
      <c r="O29" s="211"/>
      <c r="P29" s="211"/>
      <c r="Q29" s="211"/>
      <c r="R29" s="211"/>
      <c r="S29" s="211"/>
      <c r="V29" s="98" t="s">
        <v>319</v>
      </c>
      <c r="W29" s="98" t="s">
        <v>319</v>
      </c>
    </row>
    <row r="30" spans="1:23" ht="12.75">
      <c r="A30" s="50"/>
      <c r="B30" s="210"/>
      <c r="C30" s="211"/>
      <c r="D30" s="212"/>
      <c r="E30" s="213"/>
      <c r="F30" s="213"/>
      <c r="G30" s="213"/>
      <c r="H30" s="213"/>
      <c r="I30" s="213"/>
      <c r="J30" s="214"/>
      <c r="K30" s="50"/>
      <c r="O30" s="99" t="s">
        <v>319</v>
      </c>
      <c r="P30" s="99" t="s">
        <v>319</v>
      </c>
      <c r="Q30" s="99" t="s">
        <v>319</v>
      </c>
      <c r="R30" s="99" t="s">
        <v>319</v>
      </c>
      <c r="V30" s="98" t="s">
        <v>319</v>
      </c>
      <c r="W30" s="98" t="s">
        <v>319</v>
      </c>
    </row>
    <row r="31" spans="1:23" ht="15" customHeight="1">
      <c r="A31" s="50"/>
      <c r="B31" s="210"/>
      <c r="C31" s="211"/>
      <c r="D31" s="212"/>
      <c r="E31" s="213"/>
      <c r="F31" s="213"/>
      <c r="G31" s="213"/>
      <c r="H31" s="213"/>
      <c r="I31" s="213"/>
      <c r="J31" s="214"/>
      <c r="K31" s="50"/>
      <c r="O31" s="98" t="s">
        <v>319</v>
      </c>
      <c r="P31" s="98" t="s">
        <v>319</v>
      </c>
      <c r="Q31" s="98" t="s">
        <v>319</v>
      </c>
      <c r="R31" s="98" t="s">
        <v>319</v>
      </c>
      <c r="V31" s="98" t="s">
        <v>319</v>
      </c>
      <c r="W31" s="98" t="s">
        <v>319</v>
      </c>
    </row>
    <row r="32" spans="1:23" ht="12.75">
      <c r="A32" s="50"/>
      <c r="B32" s="210"/>
      <c r="C32" s="211"/>
      <c r="D32" s="212"/>
      <c r="E32" s="213"/>
      <c r="F32" s="213"/>
      <c r="G32" s="213"/>
      <c r="H32" s="213"/>
      <c r="I32" s="213"/>
      <c r="J32" s="214"/>
      <c r="K32" s="50"/>
      <c r="O32" s="98" t="s">
        <v>319</v>
      </c>
      <c r="P32" s="98" t="s">
        <v>319</v>
      </c>
      <c r="Q32" s="98" t="s">
        <v>319</v>
      </c>
      <c r="R32" s="98" t="s">
        <v>319</v>
      </c>
      <c r="V32" s="98" t="s">
        <v>319</v>
      </c>
      <c r="W32" s="98" t="s">
        <v>319</v>
      </c>
    </row>
    <row r="33" spans="1:23" ht="12.75">
      <c r="A33" s="50"/>
      <c r="B33" s="210"/>
      <c r="C33" s="211"/>
      <c r="D33" s="212"/>
      <c r="E33" s="213"/>
      <c r="F33" s="213"/>
      <c r="G33" s="213"/>
      <c r="H33" s="213"/>
      <c r="I33" s="213"/>
      <c r="J33" s="214"/>
      <c r="K33" s="50"/>
      <c r="O33" s="98" t="s">
        <v>319</v>
      </c>
      <c r="P33" s="98" t="s">
        <v>319</v>
      </c>
      <c r="Q33" s="98" t="s">
        <v>319</v>
      </c>
      <c r="R33" s="98" t="s">
        <v>319</v>
      </c>
      <c r="V33" s="98" t="s">
        <v>319</v>
      </c>
      <c r="W33" s="98" t="s">
        <v>319</v>
      </c>
    </row>
    <row r="34" spans="1:23" ht="12.75">
      <c r="A34" s="50"/>
      <c r="B34" s="210"/>
      <c r="C34" s="211"/>
      <c r="D34" s="212"/>
      <c r="E34" s="213"/>
      <c r="F34" s="213"/>
      <c r="G34" s="213"/>
      <c r="H34" s="213"/>
      <c r="I34" s="213"/>
      <c r="J34" s="214"/>
      <c r="K34" s="50"/>
      <c r="O34" s="98" t="s">
        <v>319</v>
      </c>
      <c r="P34" s="98" t="s">
        <v>319</v>
      </c>
      <c r="Q34" s="98" t="s">
        <v>319</v>
      </c>
      <c r="R34" s="98" t="s">
        <v>319</v>
      </c>
      <c r="V34" s="98" t="s">
        <v>319</v>
      </c>
      <c r="W34" s="98" t="s">
        <v>319</v>
      </c>
    </row>
    <row r="35" spans="1:23" ht="14.25" customHeight="1">
      <c r="A35" s="50"/>
      <c r="B35" s="210"/>
      <c r="C35" s="211"/>
      <c r="D35" s="212"/>
      <c r="E35" s="213"/>
      <c r="F35" s="213"/>
      <c r="G35" s="213"/>
      <c r="H35" s="213"/>
      <c r="I35" s="213"/>
      <c r="J35" s="214"/>
      <c r="K35" s="50"/>
      <c r="O35" s="98" t="s">
        <v>319</v>
      </c>
      <c r="P35" s="98" t="s">
        <v>319</v>
      </c>
      <c r="Q35" s="98" t="s">
        <v>319</v>
      </c>
      <c r="R35" s="98" t="s">
        <v>319</v>
      </c>
      <c r="V35" s="98" t="s">
        <v>319</v>
      </c>
      <c r="W35" s="98" t="s">
        <v>319</v>
      </c>
    </row>
    <row r="36" spans="1:23" ht="12.75">
      <c r="A36" s="50"/>
      <c r="B36" s="210"/>
      <c r="C36" s="211"/>
      <c r="D36" s="212"/>
      <c r="E36" s="213"/>
      <c r="F36" s="213"/>
      <c r="G36" s="213"/>
      <c r="H36" s="213"/>
      <c r="I36" s="213"/>
      <c r="J36" s="214"/>
      <c r="K36" s="50"/>
      <c r="O36" s="98" t="s">
        <v>319</v>
      </c>
      <c r="P36" s="98" t="s">
        <v>319</v>
      </c>
      <c r="Q36" s="98" t="s">
        <v>319</v>
      </c>
      <c r="R36" s="98" t="s">
        <v>319</v>
      </c>
      <c r="V36" s="98" t="s">
        <v>319</v>
      </c>
      <c r="W36" s="98" t="s">
        <v>319</v>
      </c>
    </row>
    <row r="37" spans="1:23" ht="12.75">
      <c r="A37" s="50"/>
      <c r="B37" s="210"/>
      <c r="C37" s="211"/>
      <c r="D37" s="212"/>
      <c r="E37" s="213"/>
      <c r="F37" s="213"/>
      <c r="G37" s="213"/>
      <c r="H37" s="213"/>
      <c r="I37" s="213"/>
      <c r="J37" s="214"/>
      <c r="K37" s="50"/>
      <c r="O37" s="98" t="s">
        <v>319</v>
      </c>
      <c r="P37" s="98" t="s">
        <v>319</v>
      </c>
      <c r="Q37" s="98" t="s">
        <v>319</v>
      </c>
      <c r="R37" s="98" t="s">
        <v>319</v>
      </c>
      <c r="V37" s="98" t="s">
        <v>319</v>
      </c>
      <c r="W37" s="98" t="s">
        <v>319</v>
      </c>
    </row>
    <row r="38" spans="1:23" ht="12.75">
      <c r="A38" s="50"/>
      <c r="B38" s="210"/>
      <c r="C38" s="211"/>
      <c r="D38" s="212"/>
      <c r="E38" s="213"/>
      <c r="F38" s="213"/>
      <c r="G38" s="213"/>
      <c r="H38" s="213"/>
      <c r="I38" s="213"/>
      <c r="J38" s="214"/>
      <c r="K38" s="3"/>
      <c r="O38" s="98" t="s">
        <v>319</v>
      </c>
      <c r="P38" s="98" t="s">
        <v>319</v>
      </c>
      <c r="Q38" s="98" t="s">
        <v>319</v>
      </c>
      <c r="R38" s="98" t="s">
        <v>319</v>
      </c>
      <c r="V38" s="98" t="s">
        <v>319</v>
      </c>
      <c r="W38" s="98" t="s">
        <v>319</v>
      </c>
    </row>
    <row r="39" spans="1:23" ht="12.75">
      <c r="A39" s="50"/>
      <c r="B39" s="210"/>
      <c r="C39" s="211"/>
      <c r="D39" s="212"/>
      <c r="E39" s="213"/>
      <c r="F39" s="213"/>
      <c r="G39" s="213"/>
      <c r="H39" s="213"/>
      <c r="I39" s="213"/>
      <c r="J39" s="214"/>
      <c r="K39" s="3"/>
      <c r="O39" s="98" t="s">
        <v>319</v>
      </c>
      <c r="P39" s="98" t="s">
        <v>319</v>
      </c>
      <c r="Q39" s="98" t="s">
        <v>319</v>
      </c>
      <c r="R39" s="98" t="s">
        <v>319</v>
      </c>
      <c r="V39" s="98" t="s">
        <v>319</v>
      </c>
      <c r="W39" s="98" t="s">
        <v>319</v>
      </c>
    </row>
    <row r="40" spans="1:23" ht="12.75">
      <c r="A40" s="50"/>
      <c r="B40" s="210"/>
      <c r="C40" s="211"/>
      <c r="D40" s="212"/>
      <c r="E40" s="213"/>
      <c r="F40" s="213"/>
      <c r="G40" s="213"/>
      <c r="H40" s="213"/>
      <c r="I40" s="213"/>
      <c r="J40" s="214"/>
      <c r="K40" s="3"/>
      <c r="O40" s="98" t="s">
        <v>319</v>
      </c>
      <c r="P40" s="98" t="s">
        <v>319</v>
      </c>
      <c r="Q40" s="98" t="s">
        <v>319</v>
      </c>
      <c r="R40" s="98" t="s">
        <v>319</v>
      </c>
      <c r="V40" s="98" t="s">
        <v>319</v>
      </c>
      <c r="W40" s="98" t="s">
        <v>319</v>
      </c>
    </row>
    <row r="41" spans="1:23" ht="12.75">
      <c r="A41" s="50"/>
      <c r="B41" s="210"/>
      <c r="C41" s="211"/>
      <c r="D41" s="212"/>
      <c r="E41" s="213"/>
      <c r="F41" s="213"/>
      <c r="G41" s="213"/>
      <c r="H41" s="213"/>
      <c r="I41" s="213"/>
      <c r="J41" s="214"/>
      <c r="K41" s="3"/>
      <c r="O41" s="98" t="s">
        <v>319</v>
      </c>
      <c r="P41" s="98" t="s">
        <v>319</v>
      </c>
      <c r="Q41" s="98" t="s">
        <v>319</v>
      </c>
      <c r="R41" s="98" t="s">
        <v>319</v>
      </c>
      <c r="V41" s="98" t="s">
        <v>319</v>
      </c>
      <c r="W41" s="98" t="s">
        <v>319</v>
      </c>
    </row>
    <row r="42" spans="1:23" ht="12.75">
      <c r="A42" s="50"/>
      <c r="B42" s="210"/>
      <c r="C42" s="211"/>
      <c r="D42" s="212"/>
      <c r="E42" s="213"/>
      <c r="F42" s="213"/>
      <c r="G42" s="213"/>
      <c r="H42" s="213"/>
      <c r="I42" s="213"/>
      <c r="J42" s="214"/>
      <c r="K42" s="3"/>
      <c r="O42" s="98" t="s">
        <v>319</v>
      </c>
      <c r="P42" s="98" t="s">
        <v>319</v>
      </c>
      <c r="Q42" s="98" t="s">
        <v>319</v>
      </c>
      <c r="R42" s="98" t="s">
        <v>319</v>
      </c>
      <c r="V42" s="98" t="s">
        <v>319</v>
      </c>
      <c r="W42" s="98" t="s">
        <v>319</v>
      </c>
    </row>
    <row r="43" spans="1:23" ht="12.75">
      <c r="A43" s="50"/>
      <c r="B43" s="210"/>
      <c r="C43" s="211"/>
      <c r="D43" s="212"/>
      <c r="E43" s="213"/>
      <c r="F43" s="213"/>
      <c r="G43" s="213"/>
      <c r="H43" s="213"/>
      <c r="I43" s="213"/>
      <c r="J43" s="214"/>
      <c r="K43" s="3"/>
      <c r="O43" s="98" t="s">
        <v>319</v>
      </c>
      <c r="P43" s="98" t="s">
        <v>319</v>
      </c>
      <c r="Q43" s="98" t="s">
        <v>319</v>
      </c>
      <c r="R43" s="98" t="s">
        <v>319</v>
      </c>
      <c r="V43" s="98" t="s">
        <v>319</v>
      </c>
      <c r="W43" s="98" t="s">
        <v>319</v>
      </c>
    </row>
    <row r="44" spans="1:23" ht="12.75">
      <c r="A44" s="50"/>
      <c r="B44" s="210"/>
      <c r="C44" s="211"/>
      <c r="D44" s="215"/>
      <c r="E44" s="213"/>
      <c r="F44" s="213"/>
      <c r="G44" s="213"/>
      <c r="H44" s="213"/>
      <c r="I44" s="213"/>
      <c r="J44" s="214"/>
      <c r="K44" s="3"/>
      <c r="O44" s="98" t="s">
        <v>319</v>
      </c>
      <c r="P44" s="98" t="s">
        <v>319</v>
      </c>
      <c r="Q44" s="98" t="s">
        <v>319</v>
      </c>
      <c r="R44" s="98" t="s">
        <v>319</v>
      </c>
      <c r="V44" s="98" t="s">
        <v>319</v>
      </c>
      <c r="W44" s="98" t="s">
        <v>319</v>
      </c>
    </row>
    <row r="45" spans="1:23" ht="12.75">
      <c r="A45" s="50"/>
      <c r="B45" s="210"/>
      <c r="C45" s="211"/>
      <c r="D45" s="212"/>
      <c r="E45" s="213"/>
      <c r="F45" s="213"/>
      <c r="G45" s="213"/>
      <c r="H45" s="213"/>
      <c r="I45" s="213"/>
      <c r="J45" s="214"/>
      <c r="K45" s="3"/>
      <c r="O45" s="98" t="s">
        <v>319</v>
      </c>
      <c r="P45" s="98" t="s">
        <v>319</v>
      </c>
      <c r="Q45" s="98" t="s">
        <v>319</v>
      </c>
      <c r="R45" s="98" t="s">
        <v>319</v>
      </c>
      <c r="V45" s="98" t="s">
        <v>319</v>
      </c>
      <c r="W45" s="98" t="s">
        <v>319</v>
      </c>
    </row>
    <row r="46" spans="1:23" ht="12.75">
      <c r="A46" s="50"/>
      <c r="B46" s="210"/>
      <c r="C46" s="211"/>
      <c r="D46" s="212"/>
      <c r="E46" s="213"/>
      <c r="F46" s="213"/>
      <c r="G46" s="213"/>
      <c r="H46" s="213"/>
      <c r="I46" s="213"/>
      <c r="J46" s="214"/>
      <c r="K46" s="3"/>
      <c r="O46" s="98" t="s">
        <v>319</v>
      </c>
      <c r="P46" s="98" t="s">
        <v>319</v>
      </c>
      <c r="Q46" s="98" t="s">
        <v>319</v>
      </c>
      <c r="R46" s="98" t="s">
        <v>319</v>
      </c>
      <c r="V46" s="98" t="s">
        <v>319</v>
      </c>
      <c r="W46" s="98" t="s">
        <v>319</v>
      </c>
    </row>
    <row r="47" spans="1:23" ht="12.75">
      <c r="A47" s="50"/>
      <c r="B47" s="210"/>
      <c r="C47" s="211"/>
      <c r="D47" s="212"/>
      <c r="E47" s="213"/>
      <c r="F47" s="213"/>
      <c r="G47" s="213"/>
      <c r="H47" s="213"/>
      <c r="I47" s="213"/>
      <c r="J47" s="214"/>
      <c r="K47" s="3"/>
      <c r="O47" s="98" t="s">
        <v>319</v>
      </c>
      <c r="P47" s="98" t="s">
        <v>319</v>
      </c>
      <c r="Q47" s="98" t="s">
        <v>319</v>
      </c>
      <c r="R47" s="98" t="s">
        <v>319</v>
      </c>
      <c r="V47" s="98" t="s">
        <v>319</v>
      </c>
      <c r="W47" s="98" t="s">
        <v>319</v>
      </c>
    </row>
    <row r="48" spans="1:23" ht="12.75">
      <c r="A48" s="50"/>
      <c r="B48" s="210"/>
      <c r="C48" s="211"/>
      <c r="D48" s="212"/>
      <c r="E48" s="213"/>
      <c r="F48" s="213"/>
      <c r="G48" s="213"/>
      <c r="H48" s="213"/>
      <c r="I48" s="213"/>
      <c r="J48" s="214"/>
      <c r="K48" s="3"/>
      <c r="O48" s="98" t="s">
        <v>319</v>
      </c>
      <c r="P48" s="98" t="s">
        <v>319</v>
      </c>
      <c r="Q48" s="98" t="s">
        <v>319</v>
      </c>
      <c r="R48" s="98" t="s">
        <v>319</v>
      </c>
      <c r="V48" s="98" t="s">
        <v>319</v>
      </c>
      <c r="W48" s="98" t="s">
        <v>319</v>
      </c>
    </row>
    <row r="49" spans="1:23" ht="12.75">
      <c r="A49" s="50"/>
      <c r="B49" s="210"/>
      <c r="C49" s="211"/>
      <c r="D49" s="212"/>
      <c r="E49" s="213"/>
      <c r="F49" s="213"/>
      <c r="G49" s="213"/>
      <c r="H49" s="213"/>
      <c r="I49" s="213"/>
      <c r="J49" s="214"/>
      <c r="K49" s="3"/>
      <c r="O49" s="98" t="s">
        <v>319</v>
      </c>
      <c r="P49" s="98" t="s">
        <v>319</v>
      </c>
      <c r="Q49" s="98" t="s">
        <v>319</v>
      </c>
      <c r="R49" s="98" t="s">
        <v>319</v>
      </c>
      <c r="V49" s="98" t="s">
        <v>319</v>
      </c>
      <c r="W49" s="98" t="s">
        <v>319</v>
      </c>
    </row>
    <row r="50" spans="1:23" ht="12.75">
      <c r="A50" s="50"/>
      <c r="B50" s="210"/>
      <c r="C50" s="211"/>
      <c r="D50" s="212"/>
      <c r="E50" s="213"/>
      <c r="F50" s="213"/>
      <c r="G50" s="213"/>
      <c r="H50" s="213"/>
      <c r="I50" s="213"/>
      <c r="J50" s="214"/>
      <c r="K50" s="3"/>
      <c r="O50" s="98" t="s">
        <v>319</v>
      </c>
      <c r="P50" s="98" t="s">
        <v>319</v>
      </c>
      <c r="Q50" s="98" t="s">
        <v>319</v>
      </c>
      <c r="R50" s="98" t="s">
        <v>319</v>
      </c>
      <c r="V50" s="98" t="s">
        <v>319</v>
      </c>
      <c r="W50" s="98" t="s">
        <v>319</v>
      </c>
    </row>
    <row r="51" spans="1:23" ht="12.75">
      <c r="A51" s="50"/>
      <c r="B51" s="210"/>
      <c r="C51" s="211"/>
      <c r="D51" s="212"/>
      <c r="E51" s="213"/>
      <c r="F51" s="213"/>
      <c r="G51" s="213"/>
      <c r="H51" s="213"/>
      <c r="I51" s="213"/>
      <c r="J51" s="214"/>
      <c r="K51" s="3"/>
      <c r="O51" s="98" t="s">
        <v>319</v>
      </c>
      <c r="P51" s="98" t="s">
        <v>319</v>
      </c>
      <c r="Q51" s="98" t="s">
        <v>319</v>
      </c>
      <c r="R51" s="98" t="s">
        <v>319</v>
      </c>
      <c r="V51" s="98" t="s">
        <v>319</v>
      </c>
      <c r="W51" s="98" t="s">
        <v>319</v>
      </c>
    </row>
    <row r="52" spans="1:23" ht="12.75">
      <c r="A52" s="50"/>
      <c r="B52" s="210"/>
      <c r="C52" s="211"/>
      <c r="D52" s="212"/>
      <c r="E52" s="213"/>
      <c r="F52" s="213"/>
      <c r="G52" s="213"/>
      <c r="H52" s="213"/>
      <c r="I52" s="213"/>
      <c r="J52" s="214"/>
      <c r="K52" s="3"/>
      <c r="O52" s="98" t="s">
        <v>319</v>
      </c>
      <c r="P52" s="98" t="s">
        <v>319</v>
      </c>
      <c r="Q52" s="98" t="s">
        <v>319</v>
      </c>
      <c r="R52" s="98" t="s">
        <v>319</v>
      </c>
      <c r="V52" s="98" t="s">
        <v>319</v>
      </c>
      <c r="W52" s="98" t="s">
        <v>319</v>
      </c>
    </row>
    <row r="53" spans="1:23" ht="15.75" customHeight="1">
      <c r="A53" s="97"/>
      <c r="O53" s="98" t="s">
        <v>319</v>
      </c>
      <c r="P53" s="98" t="s">
        <v>319</v>
      </c>
      <c r="Q53" s="98" t="s">
        <v>319</v>
      </c>
      <c r="R53" s="98" t="s">
        <v>319</v>
      </c>
      <c r="V53" s="98" t="s">
        <v>319</v>
      </c>
      <c r="W53" s="98" t="s">
        <v>319</v>
      </c>
    </row>
    <row r="54" spans="1:22" ht="12.75">
      <c r="A54" s="7"/>
      <c r="B54" s="102"/>
      <c r="C54" s="103"/>
      <c r="D54" s="104"/>
      <c r="E54" s="105"/>
      <c r="F54" s="105"/>
      <c r="G54" s="105"/>
      <c r="H54" s="105"/>
      <c r="I54" s="105"/>
      <c r="J54" s="106"/>
      <c r="K54" s="7"/>
      <c r="L54" s="101"/>
      <c r="O54" s="37"/>
      <c r="P54" s="37"/>
      <c r="Q54" s="37"/>
      <c r="U54" s="37"/>
      <c r="V54" s="37"/>
    </row>
    <row r="55" spans="2:22" ht="12.75">
      <c r="B55" s="38"/>
      <c r="D55" s="36"/>
      <c r="E55" s="39"/>
      <c r="F55" s="36"/>
      <c r="I55" s="36"/>
      <c r="O55" s="37"/>
      <c r="P55" s="37"/>
      <c r="Q55" s="37"/>
      <c r="U55" s="37"/>
      <c r="V55" s="3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82"/>
  <sheetViews>
    <sheetView zoomScalePageLayoutView="0" workbookViewId="0" topLeftCell="A13">
      <selection activeCell="R7" sqref="R7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3" width="15.00390625" style="0" customWidth="1"/>
    <col min="4" max="4" width="8.140625" style="0" customWidth="1"/>
    <col min="5" max="5" width="6.57421875" style="0" customWidth="1"/>
    <col min="6" max="6" width="6.421875" style="0" customWidth="1"/>
    <col min="7" max="7" width="5.7109375" style="0" customWidth="1"/>
    <col min="8" max="8" width="4.8515625" style="0" customWidth="1"/>
    <col min="9" max="10" width="5.28125" style="0" customWidth="1"/>
    <col min="11" max="11" width="5.00390625" style="0" customWidth="1"/>
    <col min="13" max="13" width="5.28125" style="0" customWidth="1"/>
  </cols>
  <sheetData>
    <row r="2" spans="1:12" ht="15.75">
      <c r="A2" s="291" t="s">
        <v>965</v>
      </c>
      <c r="B2" s="291"/>
      <c r="C2" s="614"/>
      <c r="D2" s="614"/>
      <c r="E2" s="291" t="s">
        <v>219</v>
      </c>
      <c r="F2" s="614"/>
      <c r="G2" s="614"/>
      <c r="H2" s="614"/>
      <c r="I2" s="614"/>
      <c r="J2" s="291" t="s">
        <v>220</v>
      </c>
      <c r="K2" s="614"/>
      <c r="L2" s="614"/>
    </row>
    <row r="4" spans="1:12" ht="12.75">
      <c r="A4" t="s">
        <v>2</v>
      </c>
      <c r="E4" t="s">
        <v>3</v>
      </c>
      <c r="L4" t="s">
        <v>4</v>
      </c>
    </row>
    <row r="5" spans="1:12" ht="12.75">
      <c r="A5" t="s">
        <v>5</v>
      </c>
      <c r="E5" t="s">
        <v>6</v>
      </c>
      <c r="L5" t="s">
        <v>7</v>
      </c>
    </row>
    <row r="6" spans="1:12" ht="12.75">
      <c r="A6" t="s">
        <v>8</v>
      </c>
      <c r="E6" t="s">
        <v>9</v>
      </c>
      <c r="L6" t="s">
        <v>10</v>
      </c>
    </row>
    <row r="7" spans="1:12" ht="12.75">
      <c r="A7" t="s">
        <v>11</v>
      </c>
      <c r="E7" t="s">
        <v>12</v>
      </c>
      <c r="L7" t="s">
        <v>13</v>
      </c>
    </row>
    <row r="8" spans="1:12" ht="12.75">
      <c r="A8" t="s">
        <v>189</v>
      </c>
      <c r="E8" t="s">
        <v>190</v>
      </c>
      <c r="L8" t="s">
        <v>191</v>
      </c>
    </row>
    <row r="9" spans="1:12" ht="12.75">
      <c r="A9" t="s">
        <v>192</v>
      </c>
      <c r="E9" t="s">
        <v>193</v>
      </c>
      <c r="L9" t="s">
        <v>194</v>
      </c>
    </row>
    <row r="10" spans="1:12" ht="12.75">
      <c r="A10" t="s">
        <v>221</v>
      </c>
      <c r="E10" t="s">
        <v>222</v>
      </c>
      <c r="L10" t="s">
        <v>223</v>
      </c>
    </row>
    <row r="11" spans="1:12" ht="12.75">
      <c r="A11" t="s">
        <v>224</v>
      </c>
      <c r="E11" t="s">
        <v>225</v>
      </c>
      <c r="L11" t="s">
        <v>226</v>
      </c>
    </row>
    <row r="12" spans="1:12" ht="12.75">
      <c r="A12" t="s">
        <v>227</v>
      </c>
      <c r="E12" t="s">
        <v>228</v>
      </c>
      <c r="L12" t="s">
        <v>229</v>
      </c>
    </row>
    <row r="13" spans="1:12" ht="12.75">
      <c r="A13" t="s">
        <v>230</v>
      </c>
      <c r="E13" t="s">
        <v>231</v>
      </c>
      <c r="L13" t="s">
        <v>232</v>
      </c>
    </row>
    <row r="14" spans="1:12" ht="12.75">
      <c r="A14" t="s">
        <v>233</v>
      </c>
      <c r="E14" t="s">
        <v>234</v>
      </c>
      <c r="L14" t="s">
        <v>235</v>
      </c>
    </row>
    <row r="15" spans="1:12" ht="12.75">
      <c r="A15" t="s">
        <v>236</v>
      </c>
      <c r="E15" t="s">
        <v>237</v>
      </c>
      <c r="L15" t="s">
        <v>238</v>
      </c>
    </row>
    <row r="16" spans="1:12" ht="12.75">
      <c r="A16" t="s">
        <v>239</v>
      </c>
      <c r="E16" t="s">
        <v>240</v>
      </c>
      <c r="L16" t="s">
        <v>239</v>
      </c>
    </row>
    <row r="19" spans="1:14" ht="13.5" thickBot="1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1">
        <v>13</v>
      </c>
      <c r="N19" s="26"/>
    </row>
    <row r="20" spans="1:23" ht="12.75" hidden="1">
      <c r="A20" s="31"/>
      <c r="B20" s="31"/>
      <c r="C20" s="31"/>
      <c r="D20" s="31" t="s">
        <v>210</v>
      </c>
      <c r="E20" s="31"/>
      <c r="F20" s="31"/>
      <c r="G20" s="31"/>
      <c r="H20" s="31"/>
      <c r="I20" s="31"/>
      <c r="J20" s="31"/>
      <c r="K20" s="31"/>
      <c r="L20" s="31"/>
      <c r="M20" s="31" t="s">
        <v>216</v>
      </c>
      <c r="N20" s="32"/>
      <c r="O20" t="s">
        <v>241</v>
      </c>
      <c r="P20" t="s">
        <v>242</v>
      </c>
      <c r="Q20" t="s">
        <v>243</v>
      </c>
      <c r="R20" t="s">
        <v>214</v>
      </c>
      <c r="S20" t="s">
        <v>244</v>
      </c>
      <c r="T20" t="s">
        <v>245</v>
      </c>
      <c r="U20" t="s">
        <v>182</v>
      </c>
      <c r="V20" t="s">
        <v>183</v>
      </c>
      <c r="W20" t="s">
        <v>184</v>
      </c>
    </row>
    <row r="21" spans="1:25" ht="12.75">
      <c r="A21" s="152">
        <v>1</v>
      </c>
      <c r="B21" s="92" t="s">
        <v>760</v>
      </c>
      <c r="C21" s="93" t="s">
        <v>507</v>
      </c>
      <c r="D21" s="448">
        <v>2014</v>
      </c>
      <c r="E21" s="94">
        <v>143.5</v>
      </c>
      <c r="F21" s="94">
        <v>39.5</v>
      </c>
      <c r="G21" s="94">
        <v>144</v>
      </c>
      <c r="H21" s="226">
        <v>5</v>
      </c>
      <c r="I21" s="94">
        <v>4.5</v>
      </c>
      <c r="J21" s="226">
        <v>5</v>
      </c>
      <c r="K21" s="226">
        <v>8</v>
      </c>
      <c r="L21" s="579">
        <v>161.29</v>
      </c>
      <c r="M21" s="91" t="s">
        <v>83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</row>
    <row r="22" spans="1:25" ht="16.5" customHeight="1">
      <c r="A22" s="91">
        <v>2</v>
      </c>
      <c r="B22" s="321" t="s">
        <v>449</v>
      </c>
      <c r="C22" s="96" t="s">
        <v>359</v>
      </c>
      <c r="D22" s="159">
        <v>2003</v>
      </c>
      <c r="E22" s="226">
        <v>143.5</v>
      </c>
      <c r="F22" s="226">
        <v>42.5</v>
      </c>
      <c r="G22" s="226">
        <v>135</v>
      </c>
      <c r="H22" s="226">
        <v>4</v>
      </c>
      <c r="I22" s="226">
        <v>4</v>
      </c>
      <c r="J22" s="226">
        <v>5</v>
      </c>
      <c r="K22" s="226">
        <v>8</v>
      </c>
      <c r="L22" s="323">
        <f>((E22*(F22+G22))/200)*(((H22+I22+J22+K22)*0.01)+1)</f>
        <v>154.1010625</v>
      </c>
      <c r="M22" s="91" t="s">
        <v>83</v>
      </c>
      <c r="N22" s="469"/>
      <c r="X22" s="89"/>
      <c r="Y22" s="89"/>
    </row>
    <row r="23" spans="1:25" ht="15" customHeight="1">
      <c r="A23" s="152">
        <v>3</v>
      </c>
      <c r="B23" s="92" t="s">
        <v>553</v>
      </c>
      <c r="C23" s="385" t="s">
        <v>515</v>
      </c>
      <c r="D23" s="386">
        <v>2014</v>
      </c>
      <c r="E23" s="94">
        <v>141</v>
      </c>
      <c r="F23" s="94">
        <v>45</v>
      </c>
      <c r="G23" s="94">
        <v>131</v>
      </c>
      <c r="H23" s="94">
        <v>5</v>
      </c>
      <c r="I23" s="94">
        <v>5</v>
      </c>
      <c r="J23" s="94">
        <v>5</v>
      </c>
      <c r="K23" s="94">
        <v>8.5</v>
      </c>
      <c r="L23" s="95">
        <v>152.62</v>
      </c>
      <c r="M23" s="91" t="s">
        <v>83</v>
      </c>
      <c r="N23" s="421"/>
      <c r="X23" s="88" t="s">
        <v>319</v>
      </c>
      <c r="Y23" s="88" t="s">
        <v>319</v>
      </c>
    </row>
    <row r="24" spans="1:25" ht="12.75">
      <c r="A24" s="91">
        <v>4</v>
      </c>
      <c r="B24" s="92" t="s">
        <v>334</v>
      </c>
      <c r="C24" s="93" t="s">
        <v>321</v>
      </c>
      <c r="D24" s="331">
        <v>2013</v>
      </c>
      <c r="E24" s="94">
        <v>137.2</v>
      </c>
      <c r="F24" s="94">
        <v>37.7</v>
      </c>
      <c r="G24" s="94">
        <v>127</v>
      </c>
      <c r="H24" s="226">
        <v>5</v>
      </c>
      <c r="I24" s="94">
        <v>5</v>
      </c>
      <c r="J24" s="94">
        <v>5</v>
      </c>
      <c r="K24" s="94">
        <v>8.5</v>
      </c>
      <c r="L24" s="95">
        <v>139.54</v>
      </c>
      <c r="M24" s="152" t="s">
        <v>83</v>
      </c>
      <c r="N24" s="469"/>
      <c r="X24" s="87" t="s">
        <v>319</v>
      </c>
      <c r="Y24" s="87" t="s">
        <v>319</v>
      </c>
    </row>
    <row r="25" spans="1:25" ht="12.75">
      <c r="A25" s="152">
        <v>5</v>
      </c>
      <c r="B25" s="92" t="s">
        <v>524</v>
      </c>
      <c r="C25" s="385" t="s">
        <v>515</v>
      </c>
      <c r="D25" s="386">
        <v>2001</v>
      </c>
      <c r="E25" s="94">
        <v>136</v>
      </c>
      <c r="F25" s="94">
        <v>35</v>
      </c>
      <c r="G25" s="94">
        <v>132</v>
      </c>
      <c r="H25" s="94">
        <v>3</v>
      </c>
      <c r="I25" s="94">
        <v>3.5</v>
      </c>
      <c r="J25" s="94">
        <v>5</v>
      </c>
      <c r="K25" s="94">
        <v>6</v>
      </c>
      <c r="L25" s="95">
        <v>133.43</v>
      </c>
      <c r="M25" s="91" t="s">
        <v>83</v>
      </c>
      <c r="N25" s="421"/>
      <c r="O25" s="90"/>
      <c r="P25" s="90"/>
      <c r="Q25" s="90"/>
      <c r="R25" s="90"/>
      <c r="S25" s="90"/>
      <c r="T25" s="90"/>
      <c r="U25" s="90"/>
      <c r="V25" s="90"/>
      <c r="W25" s="90"/>
      <c r="X25" s="224" t="s">
        <v>319</v>
      </c>
      <c r="Y25" s="87" t="s">
        <v>319</v>
      </c>
    </row>
    <row r="26" spans="1:25" ht="12.75">
      <c r="A26" s="91">
        <v>6</v>
      </c>
      <c r="B26" s="92" t="s">
        <v>908</v>
      </c>
      <c r="C26" s="93" t="s">
        <v>456</v>
      </c>
      <c r="D26" s="387">
        <v>2013</v>
      </c>
      <c r="E26" s="537">
        <v>129.5</v>
      </c>
      <c r="F26" s="94">
        <v>40.5</v>
      </c>
      <c r="G26" s="94">
        <v>121</v>
      </c>
      <c r="H26" s="94">
        <v>5</v>
      </c>
      <c r="I26" s="94">
        <v>5</v>
      </c>
      <c r="J26" s="94">
        <v>5</v>
      </c>
      <c r="K26" s="94">
        <v>10</v>
      </c>
      <c r="L26" s="95">
        <v>130.71</v>
      </c>
      <c r="M26" s="91" t="s">
        <v>83</v>
      </c>
      <c r="N26" s="469"/>
      <c r="O26" s="225"/>
      <c r="P26" s="3"/>
      <c r="Q26" s="3"/>
      <c r="R26" s="89"/>
      <c r="S26" s="89"/>
      <c r="T26" s="89"/>
      <c r="U26" s="89"/>
      <c r="V26" s="89"/>
      <c r="W26" s="89"/>
      <c r="X26" s="224" t="s">
        <v>319</v>
      </c>
      <c r="Y26" s="87" t="s">
        <v>319</v>
      </c>
    </row>
    <row r="27" spans="1:25" ht="12.75">
      <c r="A27" s="152">
        <v>7</v>
      </c>
      <c r="B27" s="92" t="s">
        <v>344</v>
      </c>
      <c r="C27" s="93" t="s">
        <v>321</v>
      </c>
      <c r="D27" s="387">
        <v>2000</v>
      </c>
      <c r="E27" s="94">
        <v>130.82</v>
      </c>
      <c r="F27" s="94">
        <v>42.6</v>
      </c>
      <c r="G27" s="94">
        <v>120.2</v>
      </c>
      <c r="H27" s="94">
        <v>5</v>
      </c>
      <c r="I27" s="94">
        <v>4</v>
      </c>
      <c r="J27" s="94">
        <v>5</v>
      </c>
      <c r="K27" s="94">
        <v>8</v>
      </c>
      <c r="L27" s="95">
        <v>129.92</v>
      </c>
      <c r="M27" s="91" t="s">
        <v>83</v>
      </c>
      <c r="N27" s="469"/>
      <c r="O27" s="225"/>
      <c r="P27" s="3"/>
      <c r="Q27" s="3"/>
      <c r="R27" s="89"/>
      <c r="S27" s="89"/>
      <c r="T27" s="89"/>
      <c r="U27" s="89"/>
      <c r="V27" s="89"/>
      <c r="W27" s="89"/>
      <c r="X27" s="224" t="s">
        <v>319</v>
      </c>
      <c r="Y27" s="87" t="s">
        <v>319</v>
      </c>
    </row>
    <row r="28" spans="1:25" ht="14.25" customHeight="1">
      <c r="A28" s="91">
        <v>8</v>
      </c>
      <c r="B28" s="466" t="s">
        <v>883</v>
      </c>
      <c r="C28" s="467" t="s">
        <v>456</v>
      </c>
      <c r="D28" s="468">
        <v>2013</v>
      </c>
      <c r="E28" s="541">
        <v>131</v>
      </c>
      <c r="F28" s="446">
        <v>42.3</v>
      </c>
      <c r="G28" s="446">
        <v>122.7</v>
      </c>
      <c r="H28" s="446">
        <v>3.5</v>
      </c>
      <c r="I28" s="446">
        <v>4</v>
      </c>
      <c r="J28" s="446">
        <v>4</v>
      </c>
      <c r="K28" s="446">
        <v>8</v>
      </c>
      <c r="L28" s="447">
        <v>129.15</v>
      </c>
      <c r="M28" s="414" t="s">
        <v>83</v>
      </c>
      <c r="N28" s="469"/>
      <c r="O28" s="225"/>
      <c r="P28" s="3"/>
      <c r="Q28" s="3"/>
      <c r="R28" s="89"/>
      <c r="S28" s="89"/>
      <c r="T28" s="89"/>
      <c r="U28" s="89"/>
      <c r="V28" s="89"/>
      <c r="W28" s="89"/>
      <c r="X28" s="224" t="s">
        <v>319</v>
      </c>
      <c r="Y28" s="87" t="s">
        <v>319</v>
      </c>
    </row>
    <row r="29" spans="1:25" ht="12.75">
      <c r="A29" s="152">
        <v>9</v>
      </c>
      <c r="B29" s="92" t="s">
        <v>581</v>
      </c>
      <c r="C29" s="385" t="s">
        <v>515</v>
      </c>
      <c r="D29" s="386">
        <v>2011</v>
      </c>
      <c r="E29" s="94">
        <v>123</v>
      </c>
      <c r="F29" s="94">
        <v>35</v>
      </c>
      <c r="G29" s="94">
        <v>128</v>
      </c>
      <c r="H29" s="94">
        <v>5</v>
      </c>
      <c r="I29" s="94">
        <v>5</v>
      </c>
      <c r="J29" s="94">
        <v>5</v>
      </c>
      <c r="K29" s="94">
        <v>9</v>
      </c>
      <c r="L29" s="95">
        <v>124.3</v>
      </c>
      <c r="M29" s="414" t="s">
        <v>84</v>
      </c>
      <c r="N29" s="470"/>
      <c r="T29" s="88" t="s">
        <v>319</v>
      </c>
      <c r="U29" s="88" t="s">
        <v>319</v>
      </c>
      <c r="V29" s="88" t="s">
        <v>319</v>
      </c>
      <c r="W29" s="88" t="s">
        <v>319</v>
      </c>
      <c r="X29" s="87" t="s">
        <v>319</v>
      </c>
      <c r="Y29" s="87" t="s">
        <v>319</v>
      </c>
    </row>
    <row r="30" spans="1:25" ht="12.75">
      <c r="A30" s="91">
        <v>10</v>
      </c>
      <c r="B30" s="538" t="s">
        <v>906</v>
      </c>
      <c r="C30" s="539" t="s">
        <v>456</v>
      </c>
      <c r="D30" s="540">
        <v>2010</v>
      </c>
      <c r="E30" s="463">
        <v>124</v>
      </c>
      <c r="F30" s="463">
        <v>41</v>
      </c>
      <c r="G30" s="463">
        <v>126</v>
      </c>
      <c r="H30" s="463">
        <v>5</v>
      </c>
      <c r="I30" s="463">
        <v>4.5</v>
      </c>
      <c r="J30" s="463">
        <v>5</v>
      </c>
      <c r="K30" s="463">
        <v>5</v>
      </c>
      <c r="L30" s="542">
        <v>123.73</v>
      </c>
      <c r="M30" s="153" t="s">
        <v>84</v>
      </c>
      <c r="T30" s="87" t="s">
        <v>319</v>
      </c>
      <c r="U30" s="87" t="s">
        <v>319</v>
      </c>
      <c r="V30" s="87" t="s">
        <v>319</v>
      </c>
      <c r="W30" s="87" t="s">
        <v>319</v>
      </c>
      <c r="X30" s="87" t="s">
        <v>319</v>
      </c>
      <c r="Y30" s="87" t="s">
        <v>319</v>
      </c>
    </row>
    <row r="31" spans="1:25" ht="12.75">
      <c r="A31" s="152">
        <v>11</v>
      </c>
      <c r="B31" s="92" t="s">
        <v>719</v>
      </c>
      <c r="C31" s="93" t="s">
        <v>507</v>
      </c>
      <c r="D31" s="448">
        <v>2007</v>
      </c>
      <c r="E31" s="94">
        <v>131.3</v>
      </c>
      <c r="F31" s="94">
        <v>39</v>
      </c>
      <c r="G31" s="94">
        <v>119.5</v>
      </c>
      <c r="H31" s="226">
        <v>5</v>
      </c>
      <c r="I31" s="94">
        <v>2</v>
      </c>
      <c r="J31" s="226">
        <v>4</v>
      </c>
      <c r="K31" s="226">
        <v>6.5</v>
      </c>
      <c r="L31" s="95">
        <v>122.26</v>
      </c>
      <c r="M31" s="91" t="s">
        <v>84</v>
      </c>
      <c r="N31" s="469"/>
      <c r="T31" s="87" t="s">
        <v>319</v>
      </c>
      <c r="U31" s="87" t="s">
        <v>319</v>
      </c>
      <c r="V31" s="87" t="s">
        <v>319</v>
      </c>
      <c r="W31" s="87" t="s">
        <v>319</v>
      </c>
      <c r="X31" s="87" t="s">
        <v>319</v>
      </c>
      <c r="Y31" s="87" t="s">
        <v>319</v>
      </c>
    </row>
    <row r="32" spans="1:25" ht="13.5" customHeight="1">
      <c r="A32" s="91">
        <v>12</v>
      </c>
      <c r="B32" s="92" t="s">
        <v>517</v>
      </c>
      <c r="C32" s="385" t="s">
        <v>515</v>
      </c>
      <c r="D32" s="386">
        <v>2012</v>
      </c>
      <c r="E32" s="94">
        <v>127</v>
      </c>
      <c r="F32" s="94">
        <v>42</v>
      </c>
      <c r="G32" s="94">
        <v>123</v>
      </c>
      <c r="H32" s="94">
        <v>3</v>
      </c>
      <c r="I32" s="94">
        <v>3</v>
      </c>
      <c r="J32" s="94">
        <v>5</v>
      </c>
      <c r="K32" s="94">
        <v>5</v>
      </c>
      <c r="L32" s="95">
        <v>121.54</v>
      </c>
      <c r="M32" s="91" t="s">
        <v>84</v>
      </c>
      <c r="N32" s="469"/>
      <c r="T32" s="87" t="s">
        <v>319</v>
      </c>
      <c r="U32" s="87" t="s">
        <v>319</v>
      </c>
      <c r="V32" s="87" t="s">
        <v>319</v>
      </c>
      <c r="W32" s="87" t="s">
        <v>319</v>
      </c>
      <c r="X32" s="87" t="s">
        <v>319</v>
      </c>
      <c r="Y32" s="87" t="s">
        <v>319</v>
      </c>
    </row>
    <row r="33" spans="1:25" ht="12.75">
      <c r="A33" s="152">
        <v>13</v>
      </c>
      <c r="B33" s="92" t="s">
        <v>624</v>
      </c>
      <c r="C33" s="93" t="s">
        <v>618</v>
      </c>
      <c r="D33" s="448">
        <v>2011</v>
      </c>
      <c r="E33" s="94">
        <v>120</v>
      </c>
      <c r="F33" s="94">
        <v>36</v>
      </c>
      <c r="G33" s="94">
        <v>123.8</v>
      </c>
      <c r="H33" s="226">
        <v>5</v>
      </c>
      <c r="I33" s="94">
        <v>5</v>
      </c>
      <c r="J33" s="226">
        <v>4.5</v>
      </c>
      <c r="K33" s="226">
        <v>7</v>
      </c>
      <c r="L33" s="95">
        <v>116.49</v>
      </c>
      <c r="M33" s="91" t="s">
        <v>84</v>
      </c>
      <c r="N33" s="421"/>
      <c r="T33" s="87" t="s">
        <v>319</v>
      </c>
      <c r="U33" s="87" t="s">
        <v>319</v>
      </c>
      <c r="V33" s="87" t="s">
        <v>319</v>
      </c>
      <c r="W33" s="87" t="s">
        <v>319</v>
      </c>
      <c r="X33" s="87" t="s">
        <v>319</v>
      </c>
      <c r="Y33" s="87" t="s">
        <v>319</v>
      </c>
    </row>
    <row r="34" spans="1:25" ht="12.75">
      <c r="A34" s="50"/>
      <c r="B34" s="216"/>
      <c r="C34" s="89"/>
      <c r="D34" s="217"/>
      <c r="E34" s="218"/>
      <c r="F34" s="218"/>
      <c r="G34" s="218"/>
      <c r="H34" s="218"/>
      <c r="I34" s="218"/>
      <c r="J34" s="218"/>
      <c r="K34" s="218"/>
      <c r="L34" s="219"/>
      <c r="M34" s="50"/>
      <c r="T34" s="87" t="s">
        <v>319</v>
      </c>
      <c r="U34" s="87" t="s">
        <v>319</v>
      </c>
      <c r="V34" s="87" t="s">
        <v>319</v>
      </c>
      <c r="W34" s="87" t="s">
        <v>319</v>
      </c>
      <c r="X34" s="87" t="s">
        <v>319</v>
      </c>
      <c r="Y34" s="87" t="s">
        <v>319</v>
      </c>
    </row>
    <row r="35" spans="1:25" ht="12.75">
      <c r="A35" s="50"/>
      <c r="B35" s="216"/>
      <c r="C35" s="89"/>
      <c r="D35" s="217"/>
      <c r="E35" s="218"/>
      <c r="F35" s="218"/>
      <c r="G35" s="218"/>
      <c r="H35" s="218"/>
      <c r="I35" s="218"/>
      <c r="J35" s="218"/>
      <c r="K35" s="218"/>
      <c r="L35" s="219"/>
      <c r="M35" s="50"/>
      <c r="T35" s="87" t="s">
        <v>319</v>
      </c>
      <c r="U35" s="87" t="s">
        <v>319</v>
      </c>
      <c r="V35" s="87" t="s">
        <v>319</v>
      </c>
      <c r="W35" s="87" t="s">
        <v>319</v>
      </c>
      <c r="X35" s="87" t="s">
        <v>319</v>
      </c>
      <c r="Y35" s="87" t="s">
        <v>319</v>
      </c>
    </row>
    <row r="36" spans="1:25" ht="12.75">
      <c r="A36" s="50"/>
      <c r="B36" s="216"/>
      <c r="C36" s="89"/>
      <c r="D36" s="217"/>
      <c r="E36" s="218"/>
      <c r="F36" s="218"/>
      <c r="G36" s="218"/>
      <c r="H36" s="218"/>
      <c r="I36" s="218"/>
      <c r="J36" s="218"/>
      <c r="K36" s="218"/>
      <c r="L36" s="219"/>
      <c r="M36" s="50"/>
      <c r="T36" s="87" t="s">
        <v>319</v>
      </c>
      <c r="U36" s="87" t="s">
        <v>319</v>
      </c>
      <c r="V36" s="87" t="s">
        <v>319</v>
      </c>
      <c r="W36" s="87" t="s">
        <v>319</v>
      </c>
      <c r="X36" s="87" t="s">
        <v>319</v>
      </c>
      <c r="Y36" s="87" t="s">
        <v>319</v>
      </c>
    </row>
    <row r="37" spans="1:25" ht="14.25" customHeight="1">
      <c r="A37" s="50"/>
      <c r="B37" s="216"/>
      <c r="C37" s="89"/>
      <c r="D37" s="217"/>
      <c r="E37" s="218"/>
      <c r="F37" s="218"/>
      <c r="G37" s="218"/>
      <c r="H37" s="218"/>
      <c r="I37" s="218"/>
      <c r="J37" s="218"/>
      <c r="K37" s="218"/>
      <c r="L37" s="219"/>
      <c r="M37" s="50"/>
      <c r="T37" s="87" t="s">
        <v>319</v>
      </c>
      <c r="U37" s="87" t="s">
        <v>319</v>
      </c>
      <c r="V37" s="87" t="s">
        <v>319</v>
      </c>
      <c r="W37" s="87" t="s">
        <v>319</v>
      </c>
      <c r="X37" s="87" t="s">
        <v>319</v>
      </c>
      <c r="Y37" s="87" t="s">
        <v>319</v>
      </c>
    </row>
    <row r="38" spans="1:25" ht="12.75">
      <c r="A38" s="50"/>
      <c r="B38" s="216"/>
      <c r="C38" s="89"/>
      <c r="D38" s="217"/>
      <c r="E38" s="218"/>
      <c r="F38" s="218"/>
      <c r="G38" s="218"/>
      <c r="H38" s="218"/>
      <c r="I38" s="218"/>
      <c r="J38" s="218"/>
      <c r="K38" s="218"/>
      <c r="L38" s="219"/>
      <c r="M38" s="50"/>
      <c r="T38" s="87" t="s">
        <v>319</v>
      </c>
      <c r="U38" s="87" t="s">
        <v>319</v>
      </c>
      <c r="V38" s="87" t="s">
        <v>319</v>
      </c>
      <c r="W38" s="87" t="s">
        <v>319</v>
      </c>
      <c r="X38" s="87" t="s">
        <v>319</v>
      </c>
      <c r="Y38" s="87" t="s">
        <v>319</v>
      </c>
    </row>
    <row r="39" spans="1:25" ht="12.75">
      <c r="A39" s="50"/>
      <c r="B39" s="216"/>
      <c r="C39" s="89"/>
      <c r="D39" s="217"/>
      <c r="E39" s="218"/>
      <c r="F39" s="218"/>
      <c r="G39" s="218"/>
      <c r="H39" s="218"/>
      <c r="I39" s="218"/>
      <c r="J39" s="218"/>
      <c r="K39" s="218"/>
      <c r="L39" s="219"/>
      <c r="M39" s="50"/>
      <c r="T39" s="87" t="s">
        <v>319</v>
      </c>
      <c r="U39" s="87" t="s">
        <v>319</v>
      </c>
      <c r="V39" s="87" t="s">
        <v>319</v>
      </c>
      <c r="W39" s="87" t="s">
        <v>319</v>
      </c>
      <c r="X39" s="87" t="s">
        <v>319</v>
      </c>
      <c r="Y39" s="87" t="s">
        <v>319</v>
      </c>
    </row>
    <row r="40" spans="1:25" ht="12.75">
      <c r="A40" s="50"/>
      <c r="B40" s="216"/>
      <c r="C40" s="89"/>
      <c r="D40" s="217"/>
      <c r="E40" s="218"/>
      <c r="F40" s="218"/>
      <c r="G40" s="218"/>
      <c r="H40" s="218"/>
      <c r="I40" s="218"/>
      <c r="J40" s="218"/>
      <c r="K40" s="218"/>
      <c r="L40" s="219"/>
      <c r="M40" s="50"/>
      <c r="T40" s="87" t="s">
        <v>319</v>
      </c>
      <c r="U40" s="87" t="s">
        <v>319</v>
      </c>
      <c r="V40" s="87" t="s">
        <v>319</v>
      </c>
      <c r="W40" s="87" t="s">
        <v>319</v>
      </c>
      <c r="X40" s="87" t="s">
        <v>319</v>
      </c>
      <c r="Y40" s="87" t="s">
        <v>319</v>
      </c>
    </row>
    <row r="41" spans="1:25" ht="12.75">
      <c r="A41" s="50"/>
      <c r="B41" s="216"/>
      <c r="C41" s="89"/>
      <c r="D41" s="217"/>
      <c r="E41" s="218"/>
      <c r="F41" s="218"/>
      <c r="G41" s="218"/>
      <c r="H41" s="218"/>
      <c r="I41" s="218"/>
      <c r="J41" s="218"/>
      <c r="K41" s="218"/>
      <c r="L41" s="219"/>
      <c r="M41" s="50"/>
      <c r="T41" s="87" t="s">
        <v>319</v>
      </c>
      <c r="U41" s="87" t="s">
        <v>319</v>
      </c>
      <c r="V41" s="87" t="s">
        <v>319</v>
      </c>
      <c r="W41" s="87" t="s">
        <v>319</v>
      </c>
      <c r="X41" s="87" t="s">
        <v>319</v>
      </c>
      <c r="Y41" s="87" t="s">
        <v>319</v>
      </c>
    </row>
    <row r="42" spans="1:25" ht="12.75">
      <c r="A42" s="50"/>
      <c r="B42" s="216"/>
      <c r="C42" s="89"/>
      <c r="D42" s="217"/>
      <c r="E42" s="218"/>
      <c r="F42" s="218"/>
      <c r="G42" s="218"/>
      <c r="H42" s="218"/>
      <c r="I42" s="218"/>
      <c r="J42" s="218"/>
      <c r="K42" s="218"/>
      <c r="L42" s="219"/>
      <c r="M42" s="50"/>
      <c r="T42" s="87" t="s">
        <v>319</v>
      </c>
      <c r="U42" s="87" t="s">
        <v>319</v>
      </c>
      <c r="V42" s="87" t="s">
        <v>319</v>
      </c>
      <c r="W42" s="87" t="s">
        <v>319</v>
      </c>
      <c r="X42" s="87" t="s">
        <v>319</v>
      </c>
      <c r="Y42" s="87" t="s">
        <v>319</v>
      </c>
    </row>
    <row r="43" spans="1:25" ht="15" customHeight="1">
      <c r="A43" s="50"/>
      <c r="B43" s="216"/>
      <c r="C43" s="89"/>
      <c r="D43" s="217"/>
      <c r="E43" s="218"/>
      <c r="F43" s="218"/>
      <c r="G43" s="218"/>
      <c r="H43" s="218"/>
      <c r="I43" s="218"/>
      <c r="J43" s="218"/>
      <c r="K43" s="218"/>
      <c r="L43" s="219"/>
      <c r="M43" s="50"/>
      <c r="T43" s="87" t="s">
        <v>319</v>
      </c>
      <c r="U43" s="87" t="s">
        <v>319</v>
      </c>
      <c r="V43" s="87" t="s">
        <v>319</v>
      </c>
      <c r="W43" s="87" t="s">
        <v>319</v>
      </c>
      <c r="X43" s="87" t="s">
        <v>319</v>
      </c>
      <c r="Y43" s="87" t="s">
        <v>319</v>
      </c>
    </row>
    <row r="44" spans="1:25" ht="13.5" customHeight="1">
      <c r="A44" s="50"/>
      <c r="B44" s="216"/>
      <c r="C44" s="89"/>
      <c r="D44" s="217"/>
      <c r="E44" s="218"/>
      <c r="F44" s="218"/>
      <c r="G44" s="218"/>
      <c r="H44" s="218"/>
      <c r="I44" s="218"/>
      <c r="J44" s="218"/>
      <c r="K44" s="218"/>
      <c r="L44" s="219"/>
      <c r="M44" s="50"/>
      <c r="T44" s="87" t="s">
        <v>319</v>
      </c>
      <c r="U44" s="87" t="s">
        <v>319</v>
      </c>
      <c r="V44" s="87" t="s">
        <v>319</v>
      </c>
      <c r="W44" s="87" t="s">
        <v>319</v>
      </c>
      <c r="X44" s="87" t="s">
        <v>319</v>
      </c>
      <c r="Y44" s="87" t="s">
        <v>319</v>
      </c>
    </row>
    <row r="45" spans="1:25" ht="12.75">
      <c r="A45" s="50"/>
      <c r="B45" s="216"/>
      <c r="C45" s="89"/>
      <c r="D45" s="217"/>
      <c r="E45" s="218"/>
      <c r="F45" s="218"/>
      <c r="G45" s="218"/>
      <c r="H45" s="218"/>
      <c r="I45" s="218"/>
      <c r="J45" s="218"/>
      <c r="K45" s="218"/>
      <c r="L45" s="219"/>
      <c r="M45" s="50"/>
      <c r="T45" s="87" t="s">
        <v>319</v>
      </c>
      <c r="U45" s="87" t="s">
        <v>319</v>
      </c>
      <c r="V45" s="87" t="s">
        <v>319</v>
      </c>
      <c r="W45" s="87" t="s">
        <v>319</v>
      </c>
      <c r="X45" s="87" t="s">
        <v>319</v>
      </c>
      <c r="Y45" s="87" t="s">
        <v>319</v>
      </c>
    </row>
    <row r="46" spans="1:25" ht="12.75">
      <c r="A46" s="50"/>
      <c r="B46" s="216"/>
      <c r="C46" s="89"/>
      <c r="D46" s="217"/>
      <c r="E46" s="218"/>
      <c r="F46" s="218"/>
      <c r="G46" s="218"/>
      <c r="H46" s="218"/>
      <c r="I46" s="218"/>
      <c r="J46" s="218"/>
      <c r="K46" s="218"/>
      <c r="L46" s="219"/>
      <c r="M46" s="50"/>
      <c r="T46" s="87" t="s">
        <v>319</v>
      </c>
      <c r="U46" s="87" t="s">
        <v>319</v>
      </c>
      <c r="V46" s="87" t="s">
        <v>319</v>
      </c>
      <c r="W46" s="87" t="s">
        <v>319</v>
      </c>
      <c r="X46" s="87" t="s">
        <v>319</v>
      </c>
      <c r="Y46" s="87" t="s">
        <v>319</v>
      </c>
    </row>
    <row r="47" spans="1:25" ht="12.75">
      <c r="A47" s="50"/>
      <c r="B47" s="216"/>
      <c r="C47" s="89"/>
      <c r="D47" s="217"/>
      <c r="E47" s="218"/>
      <c r="F47" s="218"/>
      <c r="G47" s="218"/>
      <c r="H47" s="218"/>
      <c r="I47" s="218"/>
      <c r="J47" s="218"/>
      <c r="K47" s="218"/>
      <c r="L47" s="219"/>
      <c r="M47" s="50"/>
      <c r="T47" s="87" t="s">
        <v>319</v>
      </c>
      <c r="U47" s="87" t="s">
        <v>319</v>
      </c>
      <c r="V47" s="87" t="s">
        <v>319</v>
      </c>
      <c r="W47" s="87" t="s">
        <v>319</v>
      </c>
      <c r="X47" s="87" t="s">
        <v>319</v>
      </c>
      <c r="Y47" s="87" t="s">
        <v>319</v>
      </c>
    </row>
    <row r="48" spans="1:25" ht="12.75">
      <c r="A48" s="50"/>
      <c r="B48" s="216"/>
      <c r="C48" s="89"/>
      <c r="D48" s="217"/>
      <c r="E48" s="218"/>
      <c r="F48" s="218"/>
      <c r="G48" s="218"/>
      <c r="H48" s="218"/>
      <c r="I48" s="218"/>
      <c r="J48" s="218"/>
      <c r="K48" s="218"/>
      <c r="L48" s="219"/>
      <c r="M48" s="50"/>
      <c r="T48" s="87" t="s">
        <v>319</v>
      </c>
      <c r="U48" s="87" t="s">
        <v>319</v>
      </c>
      <c r="V48" s="87" t="s">
        <v>319</v>
      </c>
      <c r="W48" s="87" t="s">
        <v>319</v>
      </c>
      <c r="X48" s="87" t="s">
        <v>319</v>
      </c>
      <c r="Y48" s="87" t="s">
        <v>319</v>
      </c>
    </row>
    <row r="49" spans="1:25" ht="12.75">
      <c r="A49" s="50"/>
      <c r="B49" s="216"/>
      <c r="C49" s="89"/>
      <c r="D49" s="217"/>
      <c r="E49" s="218"/>
      <c r="F49" s="218"/>
      <c r="G49" s="218"/>
      <c r="H49" s="218"/>
      <c r="I49" s="218"/>
      <c r="J49" s="218"/>
      <c r="K49" s="218"/>
      <c r="L49" s="219"/>
      <c r="M49" s="50"/>
      <c r="T49" s="87" t="s">
        <v>319</v>
      </c>
      <c r="U49" s="87" t="s">
        <v>319</v>
      </c>
      <c r="V49" s="87" t="s">
        <v>319</v>
      </c>
      <c r="W49" s="87" t="s">
        <v>319</v>
      </c>
      <c r="X49" s="87" t="s">
        <v>319</v>
      </c>
      <c r="Y49" s="87" t="s">
        <v>319</v>
      </c>
    </row>
    <row r="50" spans="1:25" ht="12.75">
      <c r="A50" s="50"/>
      <c r="B50" s="216"/>
      <c r="C50" s="89"/>
      <c r="D50" s="217"/>
      <c r="E50" s="218"/>
      <c r="F50" s="218"/>
      <c r="G50" s="218"/>
      <c r="H50" s="218"/>
      <c r="I50" s="218"/>
      <c r="J50" s="218"/>
      <c r="K50" s="218"/>
      <c r="L50" s="219"/>
      <c r="M50" s="50"/>
      <c r="T50" s="87" t="s">
        <v>319</v>
      </c>
      <c r="U50" s="87" t="s">
        <v>319</v>
      </c>
      <c r="V50" s="87" t="s">
        <v>319</v>
      </c>
      <c r="W50" s="87" t="s">
        <v>319</v>
      </c>
      <c r="X50" s="87" t="s">
        <v>319</v>
      </c>
      <c r="Y50" s="87" t="s">
        <v>319</v>
      </c>
    </row>
    <row r="51" spans="1:25" ht="12.75">
      <c r="A51" s="50"/>
      <c r="B51" s="216"/>
      <c r="C51" s="89"/>
      <c r="D51" s="217"/>
      <c r="E51" s="218"/>
      <c r="F51" s="218"/>
      <c r="G51" s="218"/>
      <c r="H51" s="218"/>
      <c r="I51" s="218"/>
      <c r="J51" s="218"/>
      <c r="K51" s="218"/>
      <c r="L51" s="219"/>
      <c r="M51" s="50"/>
      <c r="T51" s="87" t="s">
        <v>319</v>
      </c>
      <c r="U51" s="87" t="s">
        <v>319</v>
      </c>
      <c r="V51" s="87" t="s">
        <v>319</v>
      </c>
      <c r="W51" s="87" t="s">
        <v>319</v>
      </c>
      <c r="X51" s="87" t="s">
        <v>319</v>
      </c>
      <c r="Y51" s="87" t="s">
        <v>319</v>
      </c>
    </row>
    <row r="52" spans="1:25" ht="12.75">
      <c r="A52" s="50"/>
      <c r="B52" s="216"/>
      <c r="C52" s="89"/>
      <c r="D52" s="217"/>
      <c r="E52" s="218"/>
      <c r="F52" s="218"/>
      <c r="G52" s="218"/>
      <c r="H52" s="218"/>
      <c r="I52" s="218"/>
      <c r="J52" s="218"/>
      <c r="K52" s="218"/>
      <c r="L52" s="219"/>
      <c r="M52" s="50"/>
      <c r="T52" s="87" t="s">
        <v>319</v>
      </c>
      <c r="U52" s="87" t="s">
        <v>319</v>
      </c>
      <c r="V52" s="87" t="s">
        <v>319</v>
      </c>
      <c r="W52" s="87" t="s">
        <v>319</v>
      </c>
      <c r="X52" s="87" t="s">
        <v>319</v>
      </c>
      <c r="Y52" s="87" t="s">
        <v>319</v>
      </c>
    </row>
    <row r="53" spans="1:25" ht="12.75">
      <c r="A53" s="50"/>
      <c r="B53" s="216"/>
      <c r="C53" s="89"/>
      <c r="D53" s="217"/>
      <c r="E53" s="218"/>
      <c r="F53" s="218"/>
      <c r="G53" s="218"/>
      <c r="H53" s="218"/>
      <c r="I53" s="218"/>
      <c r="J53" s="218"/>
      <c r="K53" s="218"/>
      <c r="L53" s="219"/>
      <c r="M53" s="50"/>
      <c r="T53" s="87" t="s">
        <v>319</v>
      </c>
      <c r="U53" s="87" t="s">
        <v>319</v>
      </c>
      <c r="V53" s="87" t="s">
        <v>319</v>
      </c>
      <c r="W53" s="87" t="s">
        <v>319</v>
      </c>
      <c r="X53" s="87" t="s">
        <v>319</v>
      </c>
      <c r="Y53" s="87" t="s">
        <v>319</v>
      </c>
    </row>
    <row r="54" spans="1:25" ht="12.75">
      <c r="A54" s="50"/>
      <c r="B54" s="216"/>
      <c r="C54" s="89"/>
      <c r="D54" s="217"/>
      <c r="E54" s="218"/>
      <c r="F54" s="218"/>
      <c r="G54" s="218"/>
      <c r="H54" s="218"/>
      <c r="I54" s="218"/>
      <c r="J54" s="218"/>
      <c r="K54" s="218"/>
      <c r="L54" s="219"/>
      <c r="M54" s="50"/>
      <c r="T54" s="87" t="s">
        <v>319</v>
      </c>
      <c r="U54" s="87" t="s">
        <v>319</v>
      </c>
      <c r="V54" s="87" t="s">
        <v>319</v>
      </c>
      <c r="W54" s="87" t="s">
        <v>319</v>
      </c>
      <c r="X54" s="87" t="s">
        <v>319</v>
      </c>
      <c r="Y54" s="87" t="s">
        <v>319</v>
      </c>
    </row>
    <row r="55" spans="1:25" ht="13.5" customHeight="1">
      <c r="A55" s="50"/>
      <c r="B55" s="216"/>
      <c r="C55" s="89"/>
      <c r="D55" s="217"/>
      <c r="E55" s="218"/>
      <c r="F55" s="218"/>
      <c r="G55" s="218"/>
      <c r="H55" s="218"/>
      <c r="I55" s="218"/>
      <c r="J55" s="218"/>
      <c r="K55" s="218"/>
      <c r="L55" s="219"/>
      <c r="M55" s="50"/>
      <c r="T55" s="87" t="s">
        <v>319</v>
      </c>
      <c r="U55" s="87" t="s">
        <v>319</v>
      </c>
      <c r="V55" s="87" t="s">
        <v>319</v>
      </c>
      <c r="W55" s="87" t="s">
        <v>319</v>
      </c>
      <c r="X55" s="87" t="s">
        <v>319</v>
      </c>
      <c r="Y55" s="87" t="s">
        <v>319</v>
      </c>
    </row>
    <row r="56" spans="1:25" ht="12.75">
      <c r="A56" s="50"/>
      <c r="B56" s="216"/>
      <c r="C56" s="89"/>
      <c r="D56" s="217"/>
      <c r="E56" s="218"/>
      <c r="F56" s="218"/>
      <c r="G56" s="218"/>
      <c r="H56" s="218"/>
      <c r="I56" s="218"/>
      <c r="J56" s="218"/>
      <c r="K56" s="218"/>
      <c r="L56" s="219"/>
      <c r="M56" s="50"/>
      <c r="T56" s="87" t="s">
        <v>319</v>
      </c>
      <c r="U56" s="87" t="s">
        <v>319</v>
      </c>
      <c r="V56" s="87" t="s">
        <v>319</v>
      </c>
      <c r="W56" s="87" t="s">
        <v>319</v>
      </c>
      <c r="X56" s="87" t="s">
        <v>319</v>
      </c>
      <c r="Y56" s="87" t="s">
        <v>319</v>
      </c>
    </row>
    <row r="57" spans="1:25" ht="12.75">
      <c r="A57" s="50"/>
      <c r="B57" s="216"/>
      <c r="C57" s="89"/>
      <c r="D57" s="217"/>
      <c r="E57" s="218"/>
      <c r="F57" s="218"/>
      <c r="G57" s="218"/>
      <c r="H57" s="218"/>
      <c r="I57" s="218"/>
      <c r="J57" s="218"/>
      <c r="K57" s="218"/>
      <c r="L57" s="219"/>
      <c r="M57" s="50"/>
      <c r="T57" s="87" t="s">
        <v>319</v>
      </c>
      <c r="U57" s="87" t="s">
        <v>319</v>
      </c>
      <c r="V57" s="87" t="s">
        <v>319</v>
      </c>
      <c r="W57" s="87" t="s">
        <v>319</v>
      </c>
      <c r="X57" s="87" t="s">
        <v>319</v>
      </c>
      <c r="Y57" s="87" t="s">
        <v>319</v>
      </c>
    </row>
    <row r="58" spans="1:25" ht="12.75">
      <c r="A58" s="50"/>
      <c r="B58" s="216"/>
      <c r="C58" s="89"/>
      <c r="D58" s="217"/>
      <c r="E58" s="218"/>
      <c r="F58" s="218"/>
      <c r="G58" s="218"/>
      <c r="H58" s="218"/>
      <c r="I58" s="218"/>
      <c r="J58" s="218"/>
      <c r="K58" s="218"/>
      <c r="L58" s="219"/>
      <c r="M58" s="50"/>
      <c r="T58" s="87" t="s">
        <v>319</v>
      </c>
      <c r="U58" s="87" t="s">
        <v>319</v>
      </c>
      <c r="V58" s="87" t="s">
        <v>319</v>
      </c>
      <c r="W58" s="87" t="s">
        <v>319</v>
      </c>
      <c r="X58" s="87" t="s">
        <v>319</v>
      </c>
      <c r="Y58" s="87" t="s">
        <v>319</v>
      </c>
    </row>
    <row r="59" spans="1:25" ht="12.75">
      <c r="A59" s="50"/>
      <c r="B59" s="216"/>
      <c r="C59" s="89"/>
      <c r="D59" s="217"/>
      <c r="E59" s="218"/>
      <c r="F59" s="218"/>
      <c r="G59" s="218"/>
      <c r="H59" s="218"/>
      <c r="I59" s="218"/>
      <c r="J59" s="218"/>
      <c r="K59" s="218"/>
      <c r="L59" s="219"/>
      <c r="M59" s="50"/>
      <c r="T59" s="87" t="s">
        <v>319</v>
      </c>
      <c r="U59" s="87" t="s">
        <v>319</v>
      </c>
      <c r="V59" s="87" t="s">
        <v>319</v>
      </c>
      <c r="W59" s="87" t="s">
        <v>319</v>
      </c>
      <c r="X59" s="87" t="s">
        <v>319</v>
      </c>
      <c r="Y59" s="87" t="s">
        <v>319</v>
      </c>
    </row>
    <row r="60" spans="1:25" ht="12.75">
      <c r="A60" s="50"/>
      <c r="B60" s="216"/>
      <c r="C60" s="89"/>
      <c r="D60" s="217"/>
      <c r="E60" s="218"/>
      <c r="F60" s="218"/>
      <c r="G60" s="218"/>
      <c r="H60" s="218"/>
      <c r="I60" s="218"/>
      <c r="J60" s="218"/>
      <c r="K60" s="218"/>
      <c r="L60" s="219"/>
      <c r="M60" s="50"/>
      <c r="T60" s="87" t="s">
        <v>319</v>
      </c>
      <c r="U60" s="87" t="s">
        <v>319</v>
      </c>
      <c r="V60" s="87" t="s">
        <v>319</v>
      </c>
      <c r="W60" s="87" t="s">
        <v>319</v>
      </c>
      <c r="X60" s="87" t="s">
        <v>319</v>
      </c>
      <c r="Y60" s="87" t="s">
        <v>319</v>
      </c>
    </row>
    <row r="61" spans="1:25" ht="12.75">
      <c r="A61" s="50"/>
      <c r="B61" s="216"/>
      <c r="C61" s="89"/>
      <c r="D61" s="217"/>
      <c r="E61" s="218"/>
      <c r="F61" s="218"/>
      <c r="G61" s="218"/>
      <c r="H61" s="218"/>
      <c r="I61" s="218"/>
      <c r="J61" s="218"/>
      <c r="K61" s="218"/>
      <c r="L61" s="219"/>
      <c r="M61" s="50"/>
      <c r="T61" s="87" t="s">
        <v>319</v>
      </c>
      <c r="U61" s="87" t="s">
        <v>319</v>
      </c>
      <c r="V61" s="87" t="s">
        <v>319</v>
      </c>
      <c r="W61" s="87" t="s">
        <v>319</v>
      </c>
      <c r="X61" s="87" t="s">
        <v>319</v>
      </c>
      <c r="Y61" s="87" t="s">
        <v>319</v>
      </c>
    </row>
    <row r="62" spans="1:25" ht="12.75">
      <c r="A62" s="50"/>
      <c r="B62" s="216"/>
      <c r="C62" s="89"/>
      <c r="D62" s="217"/>
      <c r="E62" s="218"/>
      <c r="F62" s="218"/>
      <c r="G62" s="218"/>
      <c r="H62" s="218"/>
      <c r="I62" s="218"/>
      <c r="J62" s="218"/>
      <c r="K62" s="218"/>
      <c r="L62" s="219"/>
      <c r="M62" s="50"/>
      <c r="T62" s="87" t="s">
        <v>319</v>
      </c>
      <c r="U62" s="87" t="s">
        <v>319</v>
      </c>
      <c r="V62" s="87" t="s">
        <v>319</v>
      </c>
      <c r="W62" s="87" t="s">
        <v>319</v>
      </c>
      <c r="X62" s="87" t="s">
        <v>319</v>
      </c>
      <c r="Y62" s="87" t="s">
        <v>319</v>
      </c>
    </row>
    <row r="63" spans="1:25" ht="12.75">
      <c r="A63" s="50"/>
      <c r="B63" s="216"/>
      <c r="C63" s="89"/>
      <c r="D63" s="217"/>
      <c r="E63" s="218"/>
      <c r="F63" s="218"/>
      <c r="G63" s="218"/>
      <c r="H63" s="218"/>
      <c r="I63" s="218"/>
      <c r="J63" s="218"/>
      <c r="K63" s="218"/>
      <c r="L63" s="219"/>
      <c r="M63" s="50"/>
      <c r="T63" s="87" t="s">
        <v>319</v>
      </c>
      <c r="U63" s="87" t="s">
        <v>319</v>
      </c>
      <c r="V63" s="87" t="s">
        <v>319</v>
      </c>
      <c r="W63" s="87" t="s">
        <v>319</v>
      </c>
      <c r="X63" s="87" t="s">
        <v>319</v>
      </c>
      <c r="Y63" s="87" t="s">
        <v>319</v>
      </c>
    </row>
    <row r="64" spans="1:25" ht="12.75">
      <c r="A64" s="50"/>
      <c r="B64" s="216"/>
      <c r="C64" s="89"/>
      <c r="D64" s="217"/>
      <c r="E64" s="218"/>
      <c r="F64" s="218"/>
      <c r="G64" s="218"/>
      <c r="H64" s="218"/>
      <c r="I64" s="218"/>
      <c r="J64" s="218"/>
      <c r="K64" s="218"/>
      <c r="L64" s="219"/>
      <c r="M64" s="50"/>
      <c r="T64" s="87" t="s">
        <v>319</v>
      </c>
      <c r="U64" s="87" t="s">
        <v>319</v>
      </c>
      <c r="V64" s="87" t="s">
        <v>319</v>
      </c>
      <c r="W64" s="87" t="s">
        <v>319</v>
      </c>
      <c r="X64" s="87" t="s">
        <v>319</v>
      </c>
      <c r="Y64" s="87" t="s">
        <v>319</v>
      </c>
    </row>
    <row r="65" spans="1:25" ht="12.75">
      <c r="A65" s="50"/>
      <c r="B65" s="216"/>
      <c r="C65" s="89"/>
      <c r="D65" s="217"/>
      <c r="E65" s="218"/>
      <c r="F65" s="218"/>
      <c r="G65" s="218"/>
      <c r="H65" s="218"/>
      <c r="I65" s="218"/>
      <c r="J65" s="218"/>
      <c r="K65" s="218"/>
      <c r="L65" s="219"/>
      <c r="M65" s="50"/>
      <c r="T65" s="87" t="s">
        <v>319</v>
      </c>
      <c r="U65" s="87" t="s">
        <v>319</v>
      </c>
      <c r="V65" s="87" t="s">
        <v>319</v>
      </c>
      <c r="W65" s="87" t="s">
        <v>319</v>
      </c>
      <c r="X65" s="87"/>
      <c r="Y65" s="87" t="s">
        <v>319</v>
      </c>
    </row>
    <row r="66" spans="1:25" ht="12.75">
      <c r="A66" s="50"/>
      <c r="B66" s="216"/>
      <c r="C66" s="89"/>
      <c r="D66" s="217"/>
      <c r="E66" s="218"/>
      <c r="F66" s="218"/>
      <c r="G66" s="218"/>
      <c r="H66" s="218"/>
      <c r="I66" s="218"/>
      <c r="J66" s="218"/>
      <c r="K66" s="218"/>
      <c r="L66" s="219"/>
      <c r="M66" s="50"/>
      <c r="T66" s="87" t="s">
        <v>319</v>
      </c>
      <c r="U66" s="87" t="s">
        <v>319</v>
      </c>
      <c r="V66" s="87" t="s">
        <v>319</v>
      </c>
      <c r="W66" s="87" t="s">
        <v>319</v>
      </c>
      <c r="X66" s="87"/>
      <c r="Y66" s="87" t="s">
        <v>319</v>
      </c>
    </row>
    <row r="67" spans="1:25" ht="12.75">
      <c r="A67" s="50"/>
      <c r="B67" s="216"/>
      <c r="C67" s="89"/>
      <c r="D67" s="217"/>
      <c r="E67" s="218"/>
      <c r="F67" s="218"/>
      <c r="G67" s="218"/>
      <c r="H67" s="218"/>
      <c r="I67" s="218"/>
      <c r="J67" s="218"/>
      <c r="K67" s="218"/>
      <c r="L67" s="219"/>
      <c r="M67" s="50"/>
      <c r="T67" s="87" t="s">
        <v>319</v>
      </c>
      <c r="U67" s="87" t="s">
        <v>319</v>
      </c>
      <c r="V67" s="87" t="s">
        <v>319</v>
      </c>
      <c r="W67" s="87" t="s">
        <v>319</v>
      </c>
      <c r="X67" s="87"/>
      <c r="Y67" s="87" t="s">
        <v>319</v>
      </c>
    </row>
    <row r="68" spans="1:25" ht="15" customHeight="1">
      <c r="A68" s="50"/>
      <c r="B68" s="216"/>
      <c r="C68" s="89"/>
      <c r="D68" s="217"/>
      <c r="E68" s="218"/>
      <c r="F68" s="218"/>
      <c r="G68" s="218"/>
      <c r="H68" s="218"/>
      <c r="I68" s="218"/>
      <c r="J68" s="218"/>
      <c r="K68" s="218"/>
      <c r="L68" s="219"/>
      <c r="M68" s="50"/>
      <c r="T68" s="87" t="s">
        <v>319</v>
      </c>
      <c r="U68" s="87" t="s">
        <v>319</v>
      </c>
      <c r="V68" s="87" t="s">
        <v>319</v>
      </c>
      <c r="W68" s="87" t="s">
        <v>319</v>
      </c>
      <c r="X68" s="87"/>
      <c r="Y68" s="87" t="s">
        <v>319</v>
      </c>
    </row>
    <row r="69" spans="1:25" ht="12.75">
      <c r="A69" s="50"/>
      <c r="B69" s="216"/>
      <c r="C69" s="89"/>
      <c r="D69" s="217"/>
      <c r="E69" s="218"/>
      <c r="F69" s="218"/>
      <c r="G69" s="218"/>
      <c r="H69" s="218"/>
      <c r="I69" s="218"/>
      <c r="J69" s="218"/>
      <c r="K69" s="218"/>
      <c r="L69" s="219"/>
      <c r="M69" s="50"/>
      <c r="T69" s="87" t="s">
        <v>319</v>
      </c>
      <c r="U69" s="87" t="s">
        <v>319</v>
      </c>
      <c r="V69" s="87" t="s">
        <v>319</v>
      </c>
      <c r="W69" s="87" t="s">
        <v>319</v>
      </c>
      <c r="X69" s="87"/>
      <c r="Y69" s="87" t="s">
        <v>319</v>
      </c>
    </row>
    <row r="70" spans="1:25" ht="12.75">
      <c r="A70" s="50"/>
      <c r="B70" s="216"/>
      <c r="C70" s="89"/>
      <c r="D70" s="217"/>
      <c r="E70" s="218"/>
      <c r="F70" s="218"/>
      <c r="G70" s="218"/>
      <c r="H70" s="218"/>
      <c r="I70" s="218"/>
      <c r="J70" s="218"/>
      <c r="K70" s="218"/>
      <c r="L70" s="219"/>
      <c r="M70" s="50"/>
      <c r="T70" s="87" t="s">
        <v>319</v>
      </c>
      <c r="U70" s="87" t="s">
        <v>319</v>
      </c>
      <c r="V70" s="87" t="s">
        <v>319</v>
      </c>
      <c r="W70" s="87" t="s">
        <v>319</v>
      </c>
      <c r="X70" s="87"/>
      <c r="Y70" s="87" t="s">
        <v>319</v>
      </c>
    </row>
    <row r="71" spans="1:25" ht="12.75">
      <c r="A71" s="50"/>
      <c r="B71" s="216"/>
      <c r="C71" s="89"/>
      <c r="D71" s="217"/>
      <c r="E71" s="218"/>
      <c r="F71" s="218"/>
      <c r="G71" s="218"/>
      <c r="H71" s="218"/>
      <c r="I71" s="218"/>
      <c r="J71" s="218"/>
      <c r="K71" s="218"/>
      <c r="L71" s="219"/>
      <c r="M71" s="50"/>
      <c r="T71" s="87" t="s">
        <v>319</v>
      </c>
      <c r="U71" s="87" t="s">
        <v>319</v>
      </c>
      <c r="V71" s="87" t="s">
        <v>319</v>
      </c>
      <c r="W71" s="87" t="s">
        <v>319</v>
      </c>
      <c r="X71" s="87"/>
      <c r="Y71" s="87" t="s">
        <v>319</v>
      </c>
    </row>
    <row r="72" spans="1:25" ht="14.25" customHeight="1">
      <c r="A72" s="50"/>
      <c r="B72" s="216"/>
      <c r="C72" s="89"/>
      <c r="D72" s="217"/>
      <c r="E72" s="218"/>
      <c r="F72" s="218"/>
      <c r="G72" s="218"/>
      <c r="H72" s="218"/>
      <c r="I72" s="218"/>
      <c r="J72" s="218"/>
      <c r="K72" s="218"/>
      <c r="L72" s="219"/>
      <c r="M72" s="50"/>
      <c r="T72" s="87" t="s">
        <v>319</v>
      </c>
      <c r="U72" s="87" t="s">
        <v>319</v>
      </c>
      <c r="V72" s="87" t="s">
        <v>319</v>
      </c>
      <c r="W72" s="87" t="s">
        <v>319</v>
      </c>
      <c r="X72" s="87"/>
      <c r="Y72" s="87" t="s">
        <v>319</v>
      </c>
    </row>
    <row r="73" spans="1:25" ht="12.75">
      <c r="A73" s="50"/>
      <c r="B73" s="216"/>
      <c r="C73" s="89"/>
      <c r="D73" s="217"/>
      <c r="E73" s="218"/>
      <c r="F73" s="218"/>
      <c r="G73" s="218"/>
      <c r="H73" s="218"/>
      <c r="I73" s="218"/>
      <c r="J73" s="218"/>
      <c r="K73" s="218"/>
      <c r="L73" s="219"/>
      <c r="M73" s="50"/>
      <c r="T73" s="87" t="s">
        <v>319</v>
      </c>
      <c r="U73" s="87" t="s">
        <v>319</v>
      </c>
      <c r="V73" s="87" t="s">
        <v>319</v>
      </c>
      <c r="W73" s="87" t="s">
        <v>319</v>
      </c>
      <c r="X73" s="87"/>
      <c r="Y73" s="87" t="s">
        <v>319</v>
      </c>
    </row>
    <row r="74" spans="1:25" ht="12.75">
      <c r="A74" s="50"/>
      <c r="B74" s="216"/>
      <c r="C74" s="89"/>
      <c r="D74" s="217"/>
      <c r="E74" s="218"/>
      <c r="F74" s="218"/>
      <c r="G74" s="218"/>
      <c r="H74" s="218"/>
      <c r="I74" s="218"/>
      <c r="J74" s="218"/>
      <c r="K74" s="218"/>
      <c r="L74" s="219"/>
      <c r="M74" s="50"/>
      <c r="T74" s="87" t="s">
        <v>319</v>
      </c>
      <c r="U74" s="87" t="s">
        <v>319</v>
      </c>
      <c r="V74" s="87" t="s">
        <v>319</v>
      </c>
      <c r="W74" s="87" t="s">
        <v>319</v>
      </c>
      <c r="X74" s="87"/>
      <c r="Y74" s="87" t="s">
        <v>319</v>
      </c>
    </row>
    <row r="75" spans="1:25" ht="12.75">
      <c r="A75" s="50"/>
      <c r="B75" s="216"/>
      <c r="C75" s="89"/>
      <c r="D75" s="217"/>
      <c r="E75" s="218"/>
      <c r="F75" s="218"/>
      <c r="G75" s="218"/>
      <c r="H75" s="218"/>
      <c r="I75" s="218"/>
      <c r="J75" s="218"/>
      <c r="K75" s="218"/>
      <c r="L75" s="219"/>
      <c r="M75" s="50"/>
      <c r="T75" s="87" t="s">
        <v>319</v>
      </c>
      <c r="U75" s="87" t="s">
        <v>319</v>
      </c>
      <c r="V75" s="87" t="s">
        <v>319</v>
      </c>
      <c r="W75" s="87" t="s">
        <v>319</v>
      </c>
      <c r="X75" s="87"/>
      <c r="Y75" s="87" t="s">
        <v>319</v>
      </c>
    </row>
    <row r="76" spans="1:25" ht="12.75">
      <c r="A76" s="50"/>
      <c r="B76" s="216"/>
      <c r="C76" s="89"/>
      <c r="D76" s="217"/>
      <c r="E76" s="218"/>
      <c r="F76" s="218"/>
      <c r="G76" s="218"/>
      <c r="H76" s="218"/>
      <c r="I76" s="218"/>
      <c r="J76" s="218"/>
      <c r="K76" s="218"/>
      <c r="L76" s="219"/>
      <c r="M76" s="50"/>
      <c r="T76" s="87" t="s">
        <v>319</v>
      </c>
      <c r="U76" s="87" t="s">
        <v>319</v>
      </c>
      <c r="V76" s="87" t="s">
        <v>319</v>
      </c>
      <c r="W76" s="87" t="s">
        <v>319</v>
      </c>
      <c r="X76" s="87"/>
      <c r="Y76" s="87" t="s">
        <v>319</v>
      </c>
    </row>
    <row r="77" spans="1:25" ht="12.75">
      <c r="A77" s="50"/>
      <c r="B77" s="216"/>
      <c r="C77" s="89"/>
      <c r="D77" s="217"/>
      <c r="E77" s="218"/>
      <c r="F77" s="218"/>
      <c r="G77" s="218"/>
      <c r="H77" s="218"/>
      <c r="I77" s="218"/>
      <c r="J77" s="218"/>
      <c r="K77" s="218"/>
      <c r="L77" s="219"/>
      <c r="M77" s="50"/>
      <c r="T77" s="87" t="s">
        <v>319</v>
      </c>
      <c r="U77" s="87" t="s">
        <v>319</v>
      </c>
      <c r="V77" s="87" t="s">
        <v>319</v>
      </c>
      <c r="W77" s="87" t="s">
        <v>319</v>
      </c>
      <c r="X77" s="87"/>
      <c r="Y77" s="87" t="s">
        <v>319</v>
      </c>
    </row>
    <row r="78" spans="1:25" ht="12.75">
      <c r="A78" s="50"/>
      <c r="B78" s="216"/>
      <c r="C78" s="89"/>
      <c r="D78" s="217"/>
      <c r="E78" s="218"/>
      <c r="F78" s="218"/>
      <c r="G78" s="218"/>
      <c r="H78" s="218"/>
      <c r="I78" s="218"/>
      <c r="J78" s="218"/>
      <c r="K78" s="218"/>
      <c r="L78" s="219"/>
      <c r="M78" s="50"/>
      <c r="T78" s="87" t="s">
        <v>319</v>
      </c>
      <c r="U78" s="87" t="s">
        <v>319</v>
      </c>
      <c r="V78" s="87" t="s">
        <v>319</v>
      </c>
      <c r="W78" s="87" t="s">
        <v>319</v>
      </c>
      <c r="X78" s="87"/>
      <c r="Y78" s="87" t="s">
        <v>319</v>
      </c>
    </row>
    <row r="79" spans="1:25" ht="12.75">
      <c r="A79" s="50"/>
      <c r="B79" s="216"/>
      <c r="C79" s="89"/>
      <c r="D79" s="217"/>
      <c r="E79" s="218"/>
      <c r="F79" s="218"/>
      <c r="G79" s="218"/>
      <c r="H79" s="218"/>
      <c r="I79" s="218"/>
      <c r="J79" s="218"/>
      <c r="K79" s="218"/>
      <c r="L79" s="219"/>
      <c r="M79" s="3"/>
      <c r="T79" s="87" t="s">
        <v>319</v>
      </c>
      <c r="U79" s="87" t="s">
        <v>319</v>
      </c>
      <c r="V79" s="87" t="s">
        <v>319</v>
      </c>
      <c r="W79" s="87" t="s">
        <v>319</v>
      </c>
      <c r="X79" s="87"/>
      <c r="Y79" s="87" t="s">
        <v>319</v>
      </c>
    </row>
    <row r="80" spans="1:25" ht="12.75">
      <c r="A80" s="50"/>
      <c r="B80" s="216"/>
      <c r="C80" s="89"/>
      <c r="D80" s="217"/>
      <c r="E80" s="218"/>
      <c r="F80" s="218"/>
      <c r="G80" s="218"/>
      <c r="H80" s="218"/>
      <c r="I80" s="218"/>
      <c r="J80" s="218"/>
      <c r="K80" s="218"/>
      <c r="L80" s="219"/>
      <c r="M80" s="3"/>
      <c r="T80" s="87" t="s">
        <v>319</v>
      </c>
      <c r="U80" s="87" t="s">
        <v>319</v>
      </c>
      <c r="V80" s="87" t="s">
        <v>319</v>
      </c>
      <c r="W80" s="87" t="s">
        <v>319</v>
      </c>
      <c r="X80" s="87"/>
      <c r="Y80" s="87" t="s">
        <v>319</v>
      </c>
    </row>
    <row r="81" spans="1:25" ht="12.75">
      <c r="A81" s="7"/>
      <c r="T81" s="87" t="s">
        <v>319</v>
      </c>
      <c r="U81" s="87" t="s">
        <v>319</v>
      </c>
      <c r="V81" s="87" t="s">
        <v>319</v>
      </c>
      <c r="W81" s="87" t="s">
        <v>319</v>
      </c>
      <c r="X81" s="87"/>
      <c r="Y81" s="87" t="s">
        <v>319</v>
      </c>
    </row>
    <row r="82" spans="1:24" ht="12.75">
      <c r="A82" s="7"/>
      <c r="D82" s="44"/>
      <c r="G82" s="41"/>
      <c r="I82" s="41"/>
      <c r="P82" s="42"/>
      <c r="S82" s="43"/>
      <c r="T82" s="43"/>
      <c r="U82" s="43"/>
      <c r="V82" s="43"/>
      <c r="W82" s="43"/>
      <c r="X82" s="4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T185"/>
  <sheetViews>
    <sheetView zoomScalePageLayoutView="0" workbookViewId="0" topLeftCell="A106">
      <selection activeCell="N5" sqref="N5"/>
    </sheetView>
  </sheetViews>
  <sheetFormatPr defaultColWidth="9.140625" defaultRowHeight="12.75"/>
  <cols>
    <col min="1" max="1" width="5.28125" style="0" customWidth="1"/>
    <col min="2" max="2" width="22.421875" style="0" customWidth="1"/>
    <col min="3" max="3" width="14.140625" style="0" customWidth="1"/>
    <col min="4" max="4" width="7.7109375" style="0" customWidth="1"/>
    <col min="5" max="5" width="5.8515625" style="0" customWidth="1"/>
    <col min="6" max="6" width="5.140625" style="0" customWidth="1"/>
    <col min="7" max="7" width="6.140625" style="0" customWidth="1"/>
    <col min="8" max="9" width="7.00390625" style="0" customWidth="1"/>
    <col min="10" max="10" width="6.28125" style="0" customWidth="1"/>
    <col min="11" max="11" width="6.421875" style="0" customWidth="1"/>
    <col min="12" max="12" width="5.8515625" style="0" customWidth="1"/>
    <col min="13" max="13" width="7.28125" style="0" customWidth="1"/>
    <col min="14" max="14" width="5.8515625" style="0" customWidth="1"/>
    <col min="15" max="15" width="7.00390625" style="0" customWidth="1"/>
    <col min="16" max="16" width="7.421875" style="0" customWidth="1"/>
    <col min="17" max="17" width="6.8515625" style="0" customWidth="1"/>
    <col min="18" max="18" width="6.421875" style="0" customWidth="1"/>
    <col min="19" max="19" width="7.57421875" style="0" customWidth="1"/>
    <col min="21" max="21" width="9.28125" style="0" customWidth="1"/>
    <col min="26" max="26" width="10.57421875" style="0" customWidth="1"/>
    <col min="27" max="27" width="10.28125" style="0" customWidth="1"/>
    <col min="36" max="36" width="16.28125" style="0" customWidth="1"/>
    <col min="37" max="37" width="13.140625" style="0" customWidth="1"/>
    <col min="38" max="38" width="15.8515625" style="0" customWidth="1"/>
  </cols>
  <sheetData>
    <row r="3" spans="2:12" ht="15.75">
      <c r="B3" s="291" t="s">
        <v>966</v>
      </c>
      <c r="C3" s="614"/>
      <c r="D3" s="291" t="s">
        <v>246</v>
      </c>
      <c r="E3" s="614"/>
      <c r="F3" s="614"/>
      <c r="G3" s="614"/>
      <c r="H3" s="614"/>
      <c r="I3" s="614"/>
      <c r="J3" s="291" t="s">
        <v>247</v>
      </c>
      <c r="K3" s="614"/>
      <c r="L3" s="614"/>
    </row>
    <row r="4" spans="2:4" ht="12.75">
      <c r="B4" t="s">
        <v>248</v>
      </c>
      <c r="D4" t="s">
        <v>3</v>
      </c>
    </row>
    <row r="5" spans="2:10" ht="12.75">
      <c r="B5" t="s">
        <v>249</v>
      </c>
      <c r="D5" t="s">
        <v>6</v>
      </c>
      <c r="J5" t="s">
        <v>4</v>
      </c>
    </row>
    <row r="6" spans="2:10" ht="12.75">
      <c r="B6" t="s">
        <v>250</v>
      </c>
      <c r="D6" t="s">
        <v>9</v>
      </c>
      <c r="J6" t="s">
        <v>7</v>
      </c>
    </row>
    <row r="7" spans="2:10" ht="12.75">
      <c r="B7" t="s">
        <v>251</v>
      </c>
      <c r="D7" t="s">
        <v>12</v>
      </c>
      <c r="J7" t="s">
        <v>10</v>
      </c>
    </row>
    <row r="8" spans="2:10" ht="12.75">
      <c r="B8" t="s">
        <v>252</v>
      </c>
      <c r="D8" t="s">
        <v>253</v>
      </c>
      <c r="J8" t="s">
        <v>13</v>
      </c>
    </row>
    <row r="9" spans="2:10" ht="12.75">
      <c r="B9" t="s">
        <v>254</v>
      </c>
      <c r="D9" t="s">
        <v>255</v>
      </c>
      <c r="J9" t="s">
        <v>256</v>
      </c>
    </row>
    <row r="10" spans="2:10" ht="12.75">
      <c r="B10" t="s">
        <v>257</v>
      </c>
      <c r="D10" t="s">
        <v>258</v>
      </c>
      <c r="J10" t="s">
        <v>259</v>
      </c>
    </row>
    <row r="11" spans="2:10" ht="12.75">
      <c r="B11" t="s">
        <v>260</v>
      </c>
      <c r="D11" t="s">
        <v>261</v>
      </c>
      <c r="J11" t="s">
        <v>262</v>
      </c>
    </row>
    <row r="12" spans="2:10" ht="12.75">
      <c r="B12" t="s">
        <v>263</v>
      </c>
      <c r="D12" t="s">
        <v>264</v>
      </c>
      <c r="J12" t="s">
        <v>265</v>
      </c>
    </row>
    <row r="13" spans="2:10" ht="12.75">
      <c r="B13" t="s">
        <v>266</v>
      </c>
      <c r="D13" t="s">
        <v>267</v>
      </c>
      <c r="J13" t="s">
        <v>268</v>
      </c>
    </row>
    <row r="14" spans="2:10" ht="12.75">
      <c r="B14" t="s">
        <v>269</v>
      </c>
      <c r="D14" t="s">
        <v>270</v>
      </c>
      <c r="J14" t="s">
        <v>271</v>
      </c>
    </row>
    <row r="15" spans="2:10" ht="12.75">
      <c r="B15" t="s">
        <v>272</v>
      </c>
      <c r="D15" t="s">
        <v>273</v>
      </c>
      <c r="J15" t="s">
        <v>274</v>
      </c>
    </row>
    <row r="16" spans="2:10" ht="12.75">
      <c r="B16" t="s">
        <v>275</v>
      </c>
      <c r="D16" t="s">
        <v>276</v>
      </c>
      <c r="J16" t="s">
        <v>277</v>
      </c>
    </row>
    <row r="17" spans="2:10" ht="12.75">
      <c r="B17" t="s">
        <v>278</v>
      </c>
      <c r="D17" t="s">
        <v>279</v>
      </c>
      <c r="J17" t="s">
        <v>280</v>
      </c>
    </row>
    <row r="18" spans="2:10" ht="12.75">
      <c r="B18" t="s">
        <v>281</v>
      </c>
      <c r="D18" t="s">
        <v>282</v>
      </c>
      <c r="J18" t="s">
        <v>283</v>
      </c>
    </row>
    <row r="19" spans="2:10" ht="12.75">
      <c r="B19" t="s">
        <v>284</v>
      </c>
      <c r="D19" t="s">
        <v>285</v>
      </c>
      <c r="J19" t="s">
        <v>286</v>
      </c>
    </row>
    <row r="20" spans="2:10" ht="12.75">
      <c r="B20" t="s">
        <v>287</v>
      </c>
      <c r="D20" t="s">
        <v>288</v>
      </c>
      <c r="J20" t="s">
        <v>289</v>
      </c>
    </row>
    <row r="21" spans="2:10" ht="12.75">
      <c r="B21" t="s">
        <v>290</v>
      </c>
      <c r="D21" t="s">
        <v>291</v>
      </c>
      <c r="J21" t="s">
        <v>292</v>
      </c>
    </row>
    <row r="22" spans="2:10" ht="12.75">
      <c r="B22" t="s">
        <v>293</v>
      </c>
      <c r="D22" t="s">
        <v>294</v>
      </c>
      <c r="J22" t="s">
        <v>295</v>
      </c>
    </row>
    <row r="23" ht="12.75">
      <c r="J23" t="s">
        <v>293</v>
      </c>
    </row>
    <row r="24" ht="13.5" thickBot="1"/>
    <row r="25" spans="1:22" ht="13.5" thickBot="1">
      <c r="A25" s="150">
        <v>1</v>
      </c>
      <c r="B25" s="151">
        <v>2</v>
      </c>
      <c r="C25" s="151">
        <v>3</v>
      </c>
      <c r="D25" s="151">
        <v>4</v>
      </c>
      <c r="E25" s="151">
        <v>5</v>
      </c>
      <c r="F25" s="151">
        <f aca="true" t="shared" si="0" ref="F25:Q25">+E25+1</f>
        <v>6</v>
      </c>
      <c r="G25" s="151">
        <f t="shared" si="0"/>
        <v>7</v>
      </c>
      <c r="H25" s="151">
        <f t="shared" si="0"/>
        <v>8</v>
      </c>
      <c r="I25" s="151">
        <f t="shared" si="0"/>
        <v>9</v>
      </c>
      <c r="J25" s="151">
        <f t="shared" si="0"/>
        <v>10</v>
      </c>
      <c r="K25" s="151">
        <f t="shared" si="0"/>
        <v>11</v>
      </c>
      <c r="L25" s="151">
        <f t="shared" si="0"/>
        <v>12</v>
      </c>
      <c r="M25" s="151">
        <f t="shared" si="0"/>
        <v>13</v>
      </c>
      <c r="N25" s="151">
        <f t="shared" si="0"/>
        <v>14</v>
      </c>
      <c r="O25" s="151">
        <f t="shared" si="0"/>
        <v>15</v>
      </c>
      <c r="P25" s="151">
        <f t="shared" si="0"/>
        <v>16</v>
      </c>
      <c r="Q25" s="151">
        <f t="shared" si="0"/>
        <v>17</v>
      </c>
      <c r="R25" s="151">
        <v>18</v>
      </c>
      <c r="S25" s="151">
        <v>19</v>
      </c>
      <c r="T25" s="158" t="s">
        <v>296</v>
      </c>
      <c r="U25" s="425"/>
      <c r="V25" s="18"/>
    </row>
    <row r="26" spans="1:40" ht="12.75" customHeight="1">
      <c r="A26" s="337">
        <v>1</v>
      </c>
      <c r="B26" s="350" t="s">
        <v>360</v>
      </c>
      <c r="C26" s="351" t="s">
        <v>321</v>
      </c>
      <c r="D26" s="356">
        <v>2014</v>
      </c>
      <c r="E26" s="352">
        <v>15.8</v>
      </c>
      <c r="F26" s="352">
        <v>16.7</v>
      </c>
      <c r="G26" s="352">
        <v>103.3</v>
      </c>
      <c r="H26" s="352">
        <v>115.3</v>
      </c>
      <c r="I26" s="352">
        <v>111.1</v>
      </c>
      <c r="J26" s="352">
        <v>24</v>
      </c>
      <c r="K26" s="352">
        <v>29</v>
      </c>
      <c r="L26" s="353"/>
      <c r="M26" s="353"/>
      <c r="N26" s="352">
        <v>22.5</v>
      </c>
      <c r="O26" s="354">
        <v>15</v>
      </c>
      <c r="P26" s="352">
        <v>1</v>
      </c>
      <c r="Q26" s="352"/>
      <c r="R26" s="580">
        <v>322.4</v>
      </c>
      <c r="S26" s="355" t="s">
        <v>83</v>
      </c>
      <c r="T26" s="476" t="s">
        <v>653</v>
      </c>
      <c r="U26" s="571"/>
      <c r="V26" s="570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3"/>
    </row>
    <row r="27" spans="1:40" ht="12.75">
      <c r="A27" s="247">
        <v>2</v>
      </c>
      <c r="B27" s="240" t="s">
        <v>516</v>
      </c>
      <c r="C27" s="241" t="s">
        <v>515</v>
      </c>
      <c r="D27" s="303">
        <v>2014</v>
      </c>
      <c r="E27" s="242">
        <v>19.8</v>
      </c>
      <c r="F27" s="242">
        <v>19.3</v>
      </c>
      <c r="G27" s="242">
        <v>99.6</v>
      </c>
      <c r="H27" s="242">
        <v>109.5</v>
      </c>
      <c r="I27" s="242">
        <v>115.5</v>
      </c>
      <c r="J27" s="96"/>
      <c r="K27" s="96"/>
      <c r="L27" s="242">
        <v>56.8</v>
      </c>
      <c r="M27" s="242">
        <v>58.7</v>
      </c>
      <c r="N27" s="242">
        <v>34</v>
      </c>
      <c r="O27" s="244">
        <v>11</v>
      </c>
      <c r="P27" s="242">
        <v>0.5</v>
      </c>
      <c r="Q27" s="242"/>
      <c r="R27" s="245">
        <v>320</v>
      </c>
      <c r="S27" s="381" t="s">
        <v>83</v>
      </c>
      <c r="T27" s="438" t="s">
        <v>566</v>
      </c>
      <c r="U27" s="571"/>
      <c r="V27" s="570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47"/>
      <c r="AN27" s="3"/>
    </row>
    <row r="28" spans="1:40" ht="14.25" customHeight="1">
      <c r="A28" s="196">
        <v>3</v>
      </c>
      <c r="B28" s="240" t="s">
        <v>516</v>
      </c>
      <c r="C28" s="241" t="s">
        <v>515</v>
      </c>
      <c r="D28" s="303">
        <v>2014</v>
      </c>
      <c r="E28" s="242">
        <v>18.8</v>
      </c>
      <c r="F28" s="242">
        <v>18.5</v>
      </c>
      <c r="G28" s="242">
        <v>104.8</v>
      </c>
      <c r="H28" s="242">
        <v>108</v>
      </c>
      <c r="I28" s="242">
        <v>104.2</v>
      </c>
      <c r="J28" s="96"/>
      <c r="K28" s="96"/>
      <c r="L28" s="242">
        <v>54.7</v>
      </c>
      <c r="M28" s="242">
        <v>50.7</v>
      </c>
      <c r="N28" s="242">
        <v>29.8</v>
      </c>
      <c r="O28" s="244">
        <v>12</v>
      </c>
      <c r="P28" s="242"/>
      <c r="Q28" s="242"/>
      <c r="R28" s="245">
        <v>304.1</v>
      </c>
      <c r="S28" s="381" t="s">
        <v>83</v>
      </c>
      <c r="T28" s="438" t="s">
        <v>653</v>
      </c>
      <c r="U28" s="571"/>
      <c r="V28" s="570"/>
      <c r="Y28" s="118"/>
      <c r="Z28" s="120"/>
      <c r="AA28" s="3"/>
      <c r="AB28" s="222"/>
      <c r="AC28" s="118"/>
      <c r="AD28" s="118"/>
      <c r="AE28" s="118"/>
      <c r="AF28" s="3"/>
      <c r="AG28" s="118"/>
      <c r="AH28" s="119"/>
      <c r="AI28" s="119"/>
      <c r="AJ28" s="119"/>
      <c r="AK28" s="119"/>
      <c r="AL28" s="119"/>
      <c r="AM28" s="47"/>
      <c r="AN28" s="3"/>
    </row>
    <row r="29" spans="1:40" ht="12.75">
      <c r="A29" s="247">
        <v>4</v>
      </c>
      <c r="B29" s="240" t="s">
        <v>375</v>
      </c>
      <c r="C29" s="241" t="s">
        <v>321</v>
      </c>
      <c r="D29" s="246">
        <v>1982</v>
      </c>
      <c r="E29" s="242">
        <v>17.2</v>
      </c>
      <c r="F29" s="242">
        <v>16.6</v>
      </c>
      <c r="G29" s="242">
        <v>114.9</v>
      </c>
      <c r="H29" s="242">
        <v>111</v>
      </c>
      <c r="I29" s="242">
        <v>114.7</v>
      </c>
      <c r="J29" s="242" t="s">
        <v>319</v>
      </c>
      <c r="K29" s="242" t="s">
        <v>319</v>
      </c>
      <c r="L29" s="242">
        <v>46</v>
      </c>
      <c r="M29" s="242">
        <v>48.1</v>
      </c>
      <c r="N29" s="242">
        <v>27.7</v>
      </c>
      <c r="O29" s="244">
        <v>12</v>
      </c>
      <c r="P29" s="242"/>
      <c r="Q29" s="242"/>
      <c r="R29" s="245">
        <v>303</v>
      </c>
      <c r="S29" s="248" t="s">
        <v>83</v>
      </c>
      <c r="T29" s="478"/>
      <c r="U29" s="571"/>
      <c r="V29" s="570"/>
      <c r="Y29" s="118"/>
      <c r="Z29" s="120"/>
      <c r="AA29" s="3"/>
      <c r="AB29" s="222"/>
      <c r="AC29" s="118"/>
      <c r="AD29" s="118"/>
      <c r="AE29" s="118"/>
      <c r="AF29" s="3"/>
      <c r="AG29" s="118"/>
      <c r="AH29" s="119"/>
      <c r="AI29" s="119"/>
      <c r="AJ29" s="119"/>
      <c r="AK29" s="119"/>
      <c r="AL29" s="119"/>
      <c r="AM29" s="47"/>
      <c r="AN29" s="3"/>
    </row>
    <row r="30" spans="1:40" ht="15.75" customHeight="1">
      <c r="A30" s="196">
        <v>5</v>
      </c>
      <c r="B30" s="240" t="s">
        <v>783</v>
      </c>
      <c r="C30" s="241" t="s">
        <v>531</v>
      </c>
      <c r="D30" s="303">
        <v>2014</v>
      </c>
      <c r="E30" s="242">
        <v>19.4</v>
      </c>
      <c r="F30" s="242">
        <v>19.6</v>
      </c>
      <c r="G30" s="242">
        <v>123.5</v>
      </c>
      <c r="H30" s="242">
        <v>106.5</v>
      </c>
      <c r="I30" s="242">
        <v>106.2</v>
      </c>
      <c r="J30" s="242">
        <v>19</v>
      </c>
      <c r="K30" s="242">
        <v>19.3</v>
      </c>
      <c r="L30" s="96"/>
      <c r="M30" s="96"/>
      <c r="N30" s="242">
        <v>23.4</v>
      </c>
      <c r="O30" s="244">
        <v>15</v>
      </c>
      <c r="P30" s="242">
        <v>2</v>
      </c>
      <c r="Q30" s="242">
        <v>1.5</v>
      </c>
      <c r="R30" s="245">
        <v>300.2</v>
      </c>
      <c r="S30" s="91" t="s">
        <v>83</v>
      </c>
      <c r="T30" s="196">
        <v>7.5</v>
      </c>
      <c r="U30" s="572"/>
      <c r="V30" s="570"/>
      <c r="Y30" s="118"/>
      <c r="Z30" s="120"/>
      <c r="AA30" s="3"/>
      <c r="AB30" s="222"/>
      <c r="AC30" s="118"/>
      <c r="AD30" s="118"/>
      <c r="AE30" s="118"/>
      <c r="AF30" s="3"/>
      <c r="AG30" s="118"/>
      <c r="AH30" s="119"/>
      <c r="AI30" s="119"/>
      <c r="AJ30" s="119"/>
      <c r="AK30" s="119"/>
      <c r="AL30" s="119"/>
      <c r="AM30" s="47"/>
      <c r="AN30" s="3"/>
    </row>
    <row r="31" spans="1:40" ht="15" customHeight="1">
      <c r="A31" s="247">
        <v>6</v>
      </c>
      <c r="B31" s="240" t="s">
        <v>516</v>
      </c>
      <c r="C31" s="241" t="s">
        <v>515</v>
      </c>
      <c r="D31" s="303">
        <v>2013</v>
      </c>
      <c r="E31" s="242">
        <v>19.4</v>
      </c>
      <c r="F31" s="242">
        <v>19</v>
      </c>
      <c r="G31" s="242">
        <v>117.7</v>
      </c>
      <c r="H31" s="242">
        <v>103</v>
      </c>
      <c r="I31" s="242">
        <v>100</v>
      </c>
      <c r="J31" s="242">
        <v>21.5</v>
      </c>
      <c r="K31" s="242">
        <v>19.5</v>
      </c>
      <c r="L31" s="96"/>
      <c r="M31" s="96"/>
      <c r="N31" s="242">
        <v>23.5</v>
      </c>
      <c r="O31" s="244">
        <v>12</v>
      </c>
      <c r="P31" s="242">
        <v>2</v>
      </c>
      <c r="Q31" s="242">
        <v>0.5</v>
      </c>
      <c r="R31" s="245">
        <v>295.3</v>
      </c>
      <c r="S31" s="381" t="s">
        <v>84</v>
      </c>
      <c r="T31" s="438" t="s">
        <v>389</v>
      </c>
      <c r="U31" s="571"/>
      <c r="V31" s="570"/>
      <c r="Y31" s="118"/>
      <c r="Z31" s="120"/>
      <c r="AA31" s="3"/>
      <c r="AB31" s="222"/>
      <c r="AC31" s="118"/>
      <c r="AD31" s="118"/>
      <c r="AE31" s="118"/>
      <c r="AF31" s="3"/>
      <c r="AG31" s="118"/>
      <c r="AH31" s="119"/>
      <c r="AI31" s="119"/>
      <c r="AJ31" s="119"/>
      <c r="AK31" s="119"/>
      <c r="AL31" s="119"/>
      <c r="AM31" s="47"/>
      <c r="AN31" s="3"/>
    </row>
    <row r="32" spans="1:40" ht="15.75" customHeight="1">
      <c r="A32" s="196">
        <v>7</v>
      </c>
      <c r="B32" s="240" t="s">
        <v>938</v>
      </c>
      <c r="C32" s="241" t="s">
        <v>392</v>
      </c>
      <c r="D32" s="303">
        <v>2014</v>
      </c>
      <c r="E32" s="242">
        <v>17</v>
      </c>
      <c r="F32" s="242">
        <v>17.2</v>
      </c>
      <c r="G32" s="242">
        <v>123.8</v>
      </c>
      <c r="H32" s="242">
        <v>94</v>
      </c>
      <c r="I32" s="242">
        <v>102</v>
      </c>
      <c r="J32" s="242"/>
      <c r="K32" s="242"/>
      <c r="L32" s="242">
        <v>47.4</v>
      </c>
      <c r="M32" s="242">
        <v>52.5</v>
      </c>
      <c r="N32" s="242">
        <v>25.9</v>
      </c>
      <c r="O32" s="331">
        <v>13</v>
      </c>
      <c r="P32" s="242"/>
      <c r="Q32" s="242">
        <v>0.5</v>
      </c>
      <c r="R32" s="245">
        <v>294.4</v>
      </c>
      <c r="S32" s="312" t="s">
        <v>84</v>
      </c>
      <c r="T32" s="242">
        <v>7.5</v>
      </c>
      <c r="U32" s="571"/>
      <c r="V32" s="570"/>
      <c r="Y32" s="118"/>
      <c r="Z32" s="120"/>
      <c r="AA32" s="3"/>
      <c r="AB32" s="222"/>
      <c r="AC32" s="118"/>
      <c r="AD32" s="118"/>
      <c r="AE32" s="118"/>
      <c r="AF32" s="3"/>
      <c r="AG32" s="118"/>
      <c r="AH32" s="119"/>
      <c r="AI32" s="119"/>
      <c r="AJ32" s="119"/>
      <c r="AK32" s="119"/>
      <c r="AL32" s="119"/>
      <c r="AM32" s="47"/>
      <c r="AN32" s="3"/>
    </row>
    <row r="33" spans="1:40" ht="15" customHeight="1">
      <c r="A33" s="247">
        <v>8</v>
      </c>
      <c r="B33" s="240" t="s">
        <v>567</v>
      </c>
      <c r="C33" s="241" t="s">
        <v>515</v>
      </c>
      <c r="D33" s="246">
        <v>2013</v>
      </c>
      <c r="E33" s="242">
        <v>18.1</v>
      </c>
      <c r="F33" s="242">
        <v>18.5</v>
      </c>
      <c r="G33" s="242">
        <v>114.2</v>
      </c>
      <c r="H33" s="242">
        <v>112.7</v>
      </c>
      <c r="I33" s="242">
        <v>106.2</v>
      </c>
      <c r="J33" s="96"/>
      <c r="K33" s="96"/>
      <c r="L33" s="242">
        <v>43.9</v>
      </c>
      <c r="M33" s="242">
        <v>43.2</v>
      </c>
      <c r="N33" s="242">
        <v>23.8</v>
      </c>
      <c r="O33" s="244">
        <v>12</v>
      </c>
      <c r="P33" s="242">
        <v>1</v>
      </c>
      <c r="Q33" s="242">
        <v>0.5</v>
      </c>
      <c r="R33" s="245">
        <v>292.1</v>
      </c>
      <c r="S33" s="381" t="s">
        <v>84</v>
      </c>
      <c r="T33" s="477">
        <v>6.5</v>
      </c>
      <c r="U33" s="571"/>
      <c r="V33" s="570"/>
      <c r="Y33" s="118"/>
      <c r="Z33" s="120"/>
      <c r="AA33" s="3"/>
      <c r="AB33" s="222"/>
      <c r="AC33" s="118"/>
      <c r="AD33" s="118"/>
      <c r="AE33" s="118"/>
      <c r="AF33" s="3"/>
      <c r="AG33" s="118"/>
      <c r="AH33" s="119"/>
      <c r="AI33" s="119"/>
      <c r="AJ33" s="119"/>
      <c r="AK33" s="119"/>
      <c r="AL33" s="119"/>
      <c r="AM33" s="47"/>
      <c r="AN33" s="3"/>
    </row>
    <row r="34" spans="1:40" ht="14.25" customHeight="1">
      <c r="A34" s="196">
        <v>9</v>
      </c>
      <c r="B34" s="240" t="s">
        <v>784</v>
      </c>
      <c r="C34" s="241" t="s">
        <v>531</v>
      </c>
      <c r="D34" s="246">
        <v>2013</v>
      </c>
      <c r="E34" s="242">
        <v>17.5</v>
      </c>
      <c r="F34" s="242">
        <v>17.1</v>
      </c>
      <c r="G34" s="242">
        <v>114.8</v>
      </c>
      <c r="H34" s="242">
        <v>111.8</v>
      </c>
      <c r="I34" s="242">
        <v>102.4</v>
      </c>
      <c r="J34" s="242" t="s">
        <v>319</v>
      </c>
      <c r="K34" s="242" t="s">
        <v>319</v>
      </c>
      <c r="L34" s="242">
        <v>46.1</v>
      </c>
      <c r="M34" s="242">
        <v>46.7</v>
      </c>
      <c r="N34" s="242">
        <v>22.5</v>
      </c>
      <c r="O34" s="244">
        <v>12</v>
      </c>
      <c r="P34" s="242">
        <v>0.5</v>
      </c>
      <c r="Q34" s="242"/>
      <c r="R34" s="245">
        <v>291.4</v>
      </c>
      <c r="S34" s="91" t="s">
        <v>84</v>
      </c>
      <c r="T34" s="478" t="s">
        <v>500</v>
      </c>
      <c r="U34" s="571"/>
      <c r="V34" s="570"/>
      <c r="Y34" s="118"/>
      <c r="Z34" s="120"/>
      <c r="AA34" s="3"/>
      <c r="AB34" s="222"/>
      <c r="AC34" s="118"/>
      <c r="AD34" s="118"/>
      <c r="AE34" s="118"/>
      <c r="AF34" s="3"/>
      <c r="AG34" s="118"/>
      <c r="AH34" s="119"/>
      <c r="AI34" s="119"/>
      <c r="AJ34" s="119"/>
      <c r="AK34" s="119"/>
      <c r="AL34" s="119"/>
      <c r="AM34" s="47"/>
      <c r="AN34" s="3"/>
    </row>
    <row r="35" spans="1:40" ht="15.75" customHeight="1">
      <c r="A35" s="247">
        <v>10</v>
      </c>
      <c r="B35" s="240" t="s">
        <v>373</v>
      </c>
      <c r="C35" s="241" t="s">
        <v>321</v>
      </c>
      <c r="D35" s="246">
        <v>1972</v>
      </c>
      <c r="E35" s="242">
        <v>15</v>
      </c>
      <c r="F35" s="242">
        <v>15</v>
      </c>
      <c r="G35" s="242">
        <v>116.8</v>
      </c>
      <c r="H35" s="242">
        <v>110.5</v>
      </c>
      <c r="I35" s="242">
        <v>107.5</v>
      </c>
      <c r="J35" s="242">
        <v>19</v>
      </c>
      <c r="K35" s="242">
        <v>19</v>
      </c>
      <c r="L35" s="96"/>
      <c r="M35" s="96"/>
      <c r="N35" s="242">
        <v>20.6</v>
      </c>
      <c r="O35" s="244">
        <v>16</v>
      </c>
      <c r="P35" s="242">
        <v>3.5</v>
      </c>
      <c r="Q35" s="242"/>
      <c r="R35" s="245">
        <v>290.9</v>
      </c>
      <c r="S35" s="245" t="s">
        <v>84</v>
      </c>
      <c r="T35" s="478"/>
      <c r="U35" s="571"/>
      <c r="V35" s="570"/>
      <c r="Y35" s="118"/>
      <c r="Z35" s="120"/>
      <c r="AA35" s="3"/>
      <c r="AB35" s="222"/>
      <c r="AC35" s="118"/>
      <c r="AD35" s="118"/>
      <c r="AE35" s="118"/>
      <c r="AF35" s="3"/>
      <c r="AG35" s="118"/>
      <c r="AH35" s="119"/>
      <c r="AI35" s="119"/>
      <c r="AJ35" s="119"/>
      <c r="AK35" s="119"/>
      <c r="AL35" s="119"/>
      <c r="AM35" s="47"/>
      <c r="AN35" s="3"/>
    </row>
    <row r="36" spans="1:40" ht="15" customHeight="1">
      <c r="A36" s="196">
        <v>11</v>
      </c>
      <c r="B36" s="240" t="s">
        <v>568</v>
      </c>
      <c r="C36" s="241" t="s">
        <v>515</v>
      </c>
      <c r="D36" s="246">
        <v>2014</v>
      </c>
      <c r="E36" s="242">
        <v>16.1</v>
      </c>
      <c r="F36" s="242">
        <v>15.8</v>
      </c>
      <c r="G36" s="242">
        <v>109.5</v>
      </c>
      <c r="H36" s="242">
        <v>91.5</v>
      </c>
      <c r="I36" s="242">
        <v>98</v>
      </c>
      <c r="J36" s="242">
        <v>25.5</v>
      </c>
      <c r="K36" s="242">
        <v>17.5</v>
      </c>
      <c r="L36" s="96"/>
      <c r="M36" s="96"/>
      <c r="N36" s="242">
        <v>14.6</v>
      </c>
      <c r="O36" s="244">
        <v>19</v>
      </c>
      <c r="P36" s="242">
        <v>0.5</v>
      </c>
      <c r="Q36" s="242"/>
      <c r="R36" s="245">
        <v>290.5</v>
      </c>
      <c r="S36" s="381" t="s">
        <v>84</v>
      </c>
      <c r="T36" s="438" t="s">
        <v>569</v>
      </c>
      <c r="U36" s="571"/>
      <c r="V36" s="570"/>
      <c r="Y36" s="118"/>
      <c r="Z36" s="120"/>
      <c r="AA36" s="3"/>
      <c r="AB36" s="222"/>
      <c r="AC36" s="118"/>
      <c r="AD36" s="118"/>
      <c r="AE36" s="118"/>
      <c r="AF36" s="3"/>
      <c r="AG36" s="118"/>
      <c r="AH36" s="119"/>
      <c r="AI36" s="119"/>
      <c r="AJ36" s="119"/>
      <c r="AK36" s="119"/>
      <c r="AL36" s="119"/>
      <c r="AM36" s="47"/>
      <c r="AN36" s="3"/>
    </row>
    <row r="37" spans="1:40" ht="12.75">
      <c r="A37" s="247">
        <v>12</v>
      </c>
      <c r="B37" s="240" t="s">
        <v>443</v>
      </c>
      <c r="C37" s="241" t="s">
        <v>392</v>
      </c>
      <c r="D37" s="303">
        <v>1980</v>
      </c>
      <c r="E37" s="242">
        <v>16</v>
      </c>
      <c r="F37" s="242">
        <v>16.2</v>
      </c>
      <c r="G37" s="242">
        <v>119</v>
      </c>
      <c r="H37" s="242">
        <v>102</v>
      </c>
      <c r="I37" s="242">
        <v>109.5</v>
      </c>
      <c r="J37" s="242"/>
      <c r="K37" s="242"/>
      <c r="L37" s="242">
        <v>42.2</v>
      </c>
      <c r="M37" s="242">
        <v>44.6</v>
      </c>
      <c r="N37" s="242">
        <v>26.6</v>
      </c>
      <c r="O37" s="244">
        <v>12</v>
      </c>
      <c r="P37" s="226">
        <v>2</v>
      </c>
      <c r="Q37" s="226"/>
      <c r="R37" s="245">
        <v>288.5</v>
      </c>
      <c r="S37" s="312" t="s">
        <v>84</v>
      </c>
      <c r="T37" s="479"/>
      <c r="U37" s="571"/>
      <c r="V37" s="570"/>
      <c r="Y37" s="118"/>
      <c r="Z37" s="120"/>
      <c r="AA37" s="3"/>
      <c r="AB37" s="222"/>
      <c r="AC37" s="118"/>
      <c r="AD37" s="118"/>
      <c r="AE37" s="118"/>
      <c r="AF37" s="3"/>
      <c r="AG37" s="118"/>
      <c r="AH37" s="119"/>
      <c r="AI37" s="119"/>
      <c r="AJ37" s="119"/>
      <c r="AK37" s="119"/>
      <c r="AL37" s="119"/>
      <c r="AM37" s="47"/>
      <c r="AN37" s="3"/>
    </row>
    <row r="38" spans="1:40" ht="15.75" customHeight="1">
      <c r="A38" s="196">
        <v>13</v>
      </c>
      <c r="B38" s="240" t="s">
        <v>443</v>
      </c>
      <c r="C38" s="241" t="s">
        <v>392</v>
      </c>
      <c r="D38" s="303">
        <v>2014</v>
      </c>
      <c r="E38" s="242">
        <v>16.9</v>
      </c>
      <c r="F38" s="242">
        <v>17.6</v>
      </c>
      <c r="G38" s="242">
        <v>106</v>
      </c>
      <c r="H38" s="242">
        <v>106</v>
      </c>
      <c r="I38" s="242">
        <v>104.5</v>
      </c>
      <c r="J38" s="242"/>
      <c r="K38" s="242"/>
      <c r="L38" s="242">
        <v>48.5</v>
      </c>
      <c r="M38" s="242">
        <v>51.7</v>
      </c>
      <c r="N38" s="242">
        <v>22.2</v>
      </c>
      <c r="O38" s="244">
        <v>15</v>
      </c>
      <c r="P38" s="226">
        <v>2</v>
      </c>
      <c r="Q38" s="226"/>
      <c r="R38" s="245">
        <v>288.1</v>
      </c>
      <c r="S38" s="312" t="s">
        <v>84</v>
      </c>
      <c r="T38" s="479"/>
      <c r="U38" s="571"/>
      <c r="V38" s="570"/>
      <c r="Y38" s="118"/>
      <c r="Z38" s="120"/>
      <c r="AA38" s="3"/>
      <c r="AB38" s="222"/>
      <c r="AC38" s="118"/>
      <c r="AD38" s="118"/>
      <c r="AE38" s="118"/>
      <c r="AF38" s="3"/>
      <c r="AG38" s="118"/>
      <c r="AH38" s="119"/>
      <c r="AI38" s="119"/>
      <c r="AJ38" s="119"/>
      <c r="AK38" s="119"/>
      <c r="AL38" s="119"/>
      <c r="AM38" s="47"/>
      <c r="AN38" s="3"/>
    </row>
    <row r="39" spans="1:40" ht="17.25" customHeight="1">
      <c r="A39" s="247">
        <v>14</v>
      </c>
      <c r="B39" s="240" t="s">
        <v>751</v>
      </c>
      <c r="C39" s="241" t="s">
        <v>424</v>
      </c>
      <c r="D39" s="303">
        <v>2014</v>
      </c>
      <c r="E39" s="242">
        <v>17.9</v>
      </c>
      <c r="F39" s="242">
        <v>17.2</v>
      </c>
      <c r="G39" s="242">
        <v>111</v>
      </c>
      <c r="H39" s="242">
        <v>94.8</v>
      </c>
      <c r="I39" s="242">
        <v>94.5</v>
      </c>
      <c r="J39" s="242">
        <v>21.3</v>
      </c>
      <c r="K39" s="242">
        <v>19.8</v>
      </c>
      <c r="L39" s="96"/>
      <c r="M39" s="96"/>
      <c r="N39" s="242">
        <v>16.5</v>
      </c>
      <c r="O39" s="244">
        <v>16</v>
      </c>
      <c r="P39" s="242">
        <v>0.5</v>
      </c>
      <c r="Q39" s="242"/>
      <c r="R39" s="245">
        <v>288</v>
      </c>
      <c r="S39" s="91" t="s">
        <v>84</v>
      </c>
      <c r="T39" s="196">
        <v>6.5</v>
      </c>
      <c r="U39" s="571"/>
      <c r="V39" s="570"/>
      <c r="Y39" s="118"/>
      <c r="Z39" s="120"/>
      <c r="AA39" s="3"/>
      <c r="AB39" s="222"/>
      <c r="AC39" s="118"/>
      <c r="AD39" s="118"/>
      <c r="AE39" s="118"/>
      <c r="AF39" s="3"/>
      <c r="AG39" s="118"/>
      <c r="AH39" s="119"/>
      <c r="AI39" s="119"/>
      <c r="AJ39" s="119"/>
      <c r="AK39" s="119"/>
      <c r="AL39" s="119"/>
      <c r="AM39" s="47"/>
      <c r="AN39" s="3"/>
    </row>
    <row r="40" spans="1:40" ht="15.75" customHeight="1">
      <c r="A40" s="196">
        <v>15</v>
      </c>
      <c r="B40" s="240" t="s">
        <v>785</v>
      </c>
      <c r="C40" s="241" t="s">
        <v>424</v>
      </c>
      <c r="D40" s="246">
        <v>2014</v>
      </c>
      <c r="E40" s="242">
        <v>16.6</v>
      </c>
      <c r="F40" s="242">
        <v>16.6</v>
      </c>
      <c r="G40" s="242">
        <v>111</v>
      </c>
      <c r="H40" s="242">
        <v>108.4</v>
      </c>
      <c r="I40" s="242">
        <v>105.7</v>
      </c>
      <c r="J40" s="242"/>
      <c r="K40" s="242"/>
      <c r="L40" s="242">
        <v>47.9</v>
      </c>
      <c r="M40" s="242">
        <v>49.7</v>
      </c>
      <c r="N40" s="242">
        <v>20.2</v>
      </c>
      <c r="O40" s="244">
        <v>14</v>
      </c>
      <c r="P40" s="242">
        <v>1</v>
      </c>
      <c r="Q40" s="242">
        <v>0.5</v>
      </c>
      <c r="R40" s="245">
        <v>287.9</v>
      </c>
      <c r="S40" s="91" t="s">
        <v>84</v>
      </c>
      <c r="T40" s="196">
        <v>5.5</v>
      </c>
      <c r="U40" s="571"/>
      <c r="V40" s="570"/>
      <c r="Y40" s="118"/>
      <c r="Z40" s="120"/>
      <c r="AA40" s="3"/>
      <c r="AB40" s="222"/>
      <c r="AC40" s="118"/>
      <c r="AD40" s="118"/>
      <c r="AE40" s="118"/>
      <c r="AF40" s="3"/>
      <c r="AG40" s="118"/>
      <c r="AH40" s="119"/>
      <c r="AI40" s="119"/>
      <c r="AJ40" s="119"/>
      <c r="AK40" s="119"/>
      <c r="AL40" s="119"/>
      <c r="AM40" s="47"/>
      <c r="AN40" s="3"/>
    </row>
    <row r="41" spans="1:40" ht="15" customHeight="1">
      <c r="A41" s="247">
        <v>16</v>
      </c>
      <c r="B41" s="321" t="s">
        <v>453</v>
      </c>
      <c r="C41" s="96" t="s">
        <v>409</v>
      </c>
      <c r="D41" s="159">
        <v>2014</v>
      </c>
      <c r="E41" s="226">
        <v>16.5</v>
      </c>
      <c r="F41" s="226">
        <v>16.9</v>
      </c>
      <c r="G41" s="226">
        <v>113.4</v>
      </c>
      <c r="H41" s="226">
        <v>91</v>
      </c>
      <c r="I41" s="226">
        <v>92.2</v>
      </c>
      <c r="J41" s="159"/>
      <c r="K41" s="159"/>
      <c r="L41" s="226">
        <f>12.3+9.8+12+11+12</f>
        <v>57.1</v>
      </c>
      <c r="M41" s="226">
        <f>9.8+8.5+11.3+12+12.5</f>
        <v>54.1</v>
      </c>
      <c r="N41" s="322">
        <v>26.43</v>
      </c>
      <c r="O41" s="159">
        <v>10</v>
      </c>
      <c r="P41" s="226">
        <v>3</v>
      </c>
      <c r="Q41" s="226"/>
      <c r="R41" s="349">
        <v>287.41</v>
      </c>
      <c r="S41" s="152" t="s">
        <v>84</v>
      </c>
      <c r="T41" s="478" t="s">
        <v>499</v>
      </c>
      <c r="U41" s="571"/>
      <c r="V41" s="570"/>
      <c r="Y41" s="118"/>
      <c r="Z41" s="120"/>
      <c r="AA41" s="3"/>
      <c r="AB41" s="222"/>
      <c r="AC41" s="118"/>
      <c r="AD41" s="118"/>
      <c r="AE41" s="118"/>
      <c r="AF41" s="3"/>
      <c r="AG41" s="118"/>
      <c r="AH41" s="119"/>
      <c r="AI41" s="119"/>
      <c r="AJ41" s="119"/>
      <c r="AK41" s="119"/>
      <c r="AL41" s="119"/>
      <c r="AM41" s="47"/>
      <c r="AN41" s="3"/>
    </row>
    <row r="42" spans="1:40" ht="14.25" customHeight="1">
      <c r="A42" s="196">
        <v>17</v>
      </c>
      <c r="B42" s="240" t="s">
        <v>654</v>
      </c>
      <c r="C42" s="241" t="s">
        <v>619</v>
      </c>
      <c r="D42" s="303">
        <v>2014</v>
      </c>
      <c r="E42" s="242">
        <v>16.3</v>
      </c>
      <c r="F42" s="242">
        <v>16.3</v>
      </c>
      <c r="G42" s="242">
        <v>107.5</v>
      </c>
      <c r="H42" s="242">
        <v>102</v>
      </c>
      <c r="I42" s="242">
        <v>98</v>
      </c>
      <c r="J42" s="242" t="s">
        <v>319</v>
      </c>
      <c r="K42" s="242" t="s">
        <v>319</v>
      </c>
      <c r="L42" s="242">
        <v>46.2</v>
      </c>
      <c r="M42" s="242">
        <v>50</v>
      </c>
      <c r="N42" s="242">
        <v>27.1</v>
      </c>
      <c r="O42" s="244">
        <v>11</v>
      </c>
      <c r="P42" s="242"/>
      <c r="Q42" s="242"/>
      <c r="R42" s="245">
        <v>286</v>
      </c>
      <c r="S42" s="91" t="s">
        <v>84</v>
      </c>
      <c r="T42" s="479" t="s">
        <v>500</v>
      </c>
      <c r="U42" s="571"/>
      <c r="V42" s="570"/>
      <c r="Y42" s="118"/>
      <c r="Z42" s="120"/>
      <c r="AA42" s="3"/>
      <c r="AB42" s="222"/>
      <c r="AC42" s="118"/>
      <c r="AD42" s="118"/>
      <c r="AE42" s="118"/>
      <c r="AF42" s="3"/>
      <c r="AG42" s="118"/>
      <c r="AH42" s="119"/>
      <c r="AI42" s="119"/>
      <c r="AJ42" s="119"/>
      <c r="AK42" s="119"/>
      <c r="AL42" s="119"/>
      <c r="AM42" s="47"/>
      <c r="AN42" s="3"/>
    </row>
    <row r="43" spans="1:40" ht="12.75">
      <c r="A43" s="247">
        <v>18</v>
      </c>
      <c r="B43" s="240" t="s">
        <v>786</v>
      </c>
      <c r="C43" s="241" t="s">
        <v>424</v>
      </c>
      <c r="D43" s="246">
        <v>2014</v>
      </c>
      <c r="E43" s="242">
        <v>16.3</v>
      </c>
      <c r="F43" s="242">
        <v>15.6</v>
      </c>
      <c r="G43" s="242">
        <v>113.7</v>
      </c>
      <c r="H43" s="242">
        <v>101.9</v>
      </c>
      <c r="I43" s="242">
        <v>109.6</v>
      </c>
      <c r="J43" s="242">
        <v>18.5</v>
      </c>
      <c r="K43" s="242">
        <v>18.7</v>
      </c>
      <c r="L43" s="96"/>
      <c r="M43" s="96"/>
      <c r="N43" s="242">
        <v>22.6</v>
      </c>
      <c r="O43" s="244">
        <v>15</v>
      </c>
      <c r="P43" s="242">
        <v>4</v>
      </c>
      <c r="Q43" s="242"/>
      <c r="R43" s="245">
        <v>284.9</v>
      </c>
      <c r="S43" s="91" t="s">
        <v>84</v>
      </c>
      <c r="T43" s="196" t="s">
        <v>653</v>
      </c>
      <c r="U43" s="571"/>
      <c r="V43" s="570"/>
      <c r="Y43" s="118"/>
      <c r="Z43" s="120"/>
      <c r="AA43" s="3"/>
      <c r="AB43" s="222"/>
      <c r="AC43" s="118"/>
      <c r="AD43" s="118"/>
      <c r="AE43" s="118"/>
      <c r="AF43" s="3"/>
      <c r="AG43" s="118"/>
      <c r="AH43" s="119"/>
      <c r="AI43" s="119"/>
      <c r="AJ43" s="119"/>
      <c r="AK43" s="119"/>
      <c r="AL43" s="119"/>
      <c r="AM43" s="47"/>
      <c r="AN43" s="3"/>
    </row>
    <row r="44" spans="1:40" ht="12.75">
      <c r="A44" s="196">
        <v>19</v>
      </c>
      <c r="B44" s="240" t="s">
        <v>655</v>
      </c>
      <c r="C44" s="241" t="s">
        <v>618</v>
      </c>
      <c r="D44" s="246">
        <v>2014</v>
      </c>
      <c r="E44" s="242">
        <v>16.3</v>
      </c>
      <c r="F44" s="242">
        <v>16.3</v>
      </c>
      <c r="G44" s="242">
        <v>111.8</v>
      </c>
      <c r="H44" s="242">
        <v>104.5</v>
      </c>
      <c r="I44" s="242">
        <v>93.3</v>
      </c>
      <c r="J44" s="242"/>
      <c r="K44" s="242"/>
      <c r="L44" s="242">
        <v>44.5</v>
      </c>
      <c r="M44" s="242">
        <v>47.8</v>
      </c>
      <c r="N44" s="242">
        <v>27.6</v>
      </c>
      <c r="O44" s="244">
        <v>13</v>
      </c>
      <c r="P44" s="242">
        <v>0.5</v>
      </c>
      <c r="Q44" s="242"/>
      <c r="R44" s="245">
        <v>284.5</v>
      </c>
      <c r="S44" s="91" t="s">
        <v>84</v>
      </c>
      <c r="T44" s="478" t="s">
        <v>677</v>
      </c>
      <c r="U44" s="571"/>
      <c r="V44" s="570"/>
      <c r="Y44" s="118"/>
      <c r="Z44" s="120"/>
      <c r="AA44" s="3"/>
      <c r="AB44" s="222"/>
      <c r="AC44" s="118"/>
      <c r="AD44" s="118"/>
      <c r="AE44" s="118"/>
      <c r="AF44" s="3"/>
      <c r="AG44" s="118"/>
      <c r="AH44" s="119"/>
      <c r="AI44" s="119"/>
      <c r="AJ44" s="119"/>
      <c r="AK44" s="119"/>
      <c r="AL44" s="119"/>
      <c r="AM44" s="47"/>
      <c r="AN44" s="3"/>
    </row>
    <row r="45" spans="1:40" ht="15" customHeight="1">
      <c r="A45" s="247">
        <v>20</v>
      </c>
      <c r="B45" s="321" t="s">
        <v>469</v>
      </c>
      <c r="C45" s="96" t="s">
        <v>359</v>
      </c>
      <c r="D45" s="159">
        <v>2014</v>
      </c>
      <c r="E45" s="226">
        <v>15</v>
      </c>
      <c r="F45" s="226">
        <v>16</v>
      </c>
      <c r="G45" s="226">
        <v>113</v>
      </c>
      <c r="H45" s="226">
        <v>101.5</v>
      </c>
      <c r="I45" s="226">
        <v>113.9</v>
      </c>
      <c r="J45" s="159"/>
      <c r="K45" s="159"/>
      <c r="L45" s="226">
        <f>11.2+9.2+7.7+9.4</f>
        <v>37.5</v>
      </c>
      <c r="M45" s="226">
        <f>8.1+11.3+9.3+11.1</f>
        <v>39.8</v>
      </c>
      <c r="N45" s="322">
        <v>31.8</v>
      </c>
      <c r="O45" s="159">
        <v>8</v>
      </c>
      <c r="P45" s="226">
        <v>0</v>
      </c>
      <c r="Q45" s="226">
        <v>1</v>
      </c>
      <c r="R45" s="349">
        <v>284.25</v>
      </c>
      <c r="S45" s="152" t="s">
        <v>84</v>
      </c>
      <c r="T45" s="478" t="s">
        <v>495</v>
      </c>
      <c r="U45" s="571"/>
      <c r="V45" s="570"/>
      <c r="Y45" s="118"/>
      <c r="Z45" s="120"/>
      <c r="AA45" s="3"/>
      <c r="AB45" s="222"/>
      <c r="AC45" s="118"/>
      <c r="AD45" s="118"/>
      <c r="AE45" s="118"/>
      <c r="AF45" s="3"/>
      <c r="AG45" s="118"/>
      <c r="AH45" s="119"/>
      <c r="AI45" s="119"/>
      <c r="AJ45" s="119"/>
      <c r="AK45" s="119"/>
      <c r="AL45" s="119"/>
      <c r="AM45" s="47"/>
      <c r="AN45" s="3"/>
    </row>
    <row r="46" spans="1:40" ht="12.75" customHeight="1">
      <c r="A46" s="196">
        <v>21</v>
      </c>
      <c r="B46" s="240" t="s">
        <v>656</v>
      </c>
      <c r="C46" s="241" t="s">
        <v>424</v>
      </c>
      <c r="D46" s="246">
        <v>2014</v>
      </c>
      <c r="E46" s="242">
        <v>14.8</v>
      </c>
      <c r="F46" s="242">
        <v>14.5</v>
      </c>
      <c r="G46" s="242">
        <v>120.6</v>
      </c>
      <c r="H46" s="242">
        <v>98</v>
      </c>
      <c r="I46" s="242">
        <v>106.8</v>
      </c>
      <c r="J46" s="242"/>
      <c r="K46" s="242"/>
      <c r="L46" s="242">
        <v>40</v>
      </c>
      <c r="M46" s="242">
        <v>41.1</v>
      </c>
      <c r="N46" s="242">
        <v>29.2</v>
      </c>
      <c r="O46" s="244">
        <v>11</v>
      </c>
      <c r="P46" s="242"/>
      <c r="Q46" s="242"/>
      <c r="R46" s="245">
        <v>283.9</v>
      </c>
      <c r="S46" s="91" t="s">
        <v>84</v>
      </c>
      <c r="T46" s="479"/>
      <c r="U46" s="571"/>
      <c r="V46" s="570"/>
      <c r="Y46" s="118"/>
      <c r="Z46" s="120"/>
      <c r="AA46" s="3"/>
      <c r="AB46" s="222"/>
      <c r="AC46" s="118"/>
      <c r="AD46" s="118"/>
      <c r="AE46" s="118"/>
      <c r="AF46" s="3"/>
      <c r="AG46" s="118"/>
      <c r="AH46" s="119"/>
      <c r="AI46" s="119"/>
      <c r="AJ46" s="119"/>
      <c r="AK46" s="119"/>
      <c r="AL46" s="119"/>
      <c r="AM46" s="47"/>
      <c r="AN46" s="3"/>
    </row>
    <row r="47" spans="1:40" ht="12.75">
      <c r="A47" s="247">
        <v>22</v>
      </c>
      <c r="B47" s="240" t="s">
        <v>657</v>
      </c>
      <c r="C47" s="241" t="s">
        <v>412</v>
      </c>
      <c r="D47" s="246">
        <v>2014</v>
      </c>
      <c r="E47" s="242">
        <v>15.7</v>
      </c>
      <c r="F47" s="242">
        <v>15.4</v>
      </c>
      <c r="G47" s="242">
        <v>99.6</v>
      </c>
      <c r="H47" s="242">
        <v>99.2</v>
      </c>
      <c r="I47" s="242">
        <v>102.3</v>
      </c>
      <c r="J47" s="242" t="s">
        <v>319</v>
      </c>
      <c r="K47" s="242" t="s">
        <v>319</v>
      </c>
      <c r="L47" s="242">
        <v>48.3</v>
      </c>
      <c r="M47" s="242">
        <v>47.7</v>
      </c>
      <c r="N47" s="242">
        <v>29.6</v>
      </c>
      <c r="O47" s="244">
        <v>10</v>
      </c>
      <c r="P47" s="242"/>
      <c r="Q47" s="242"/>
      <c r="R47" s="245">
        <v>283.7</v>
      </c>
      <c r="S47" s="91" t="s">
        <v>84</v>
      </c>
      <c r="T47" s="479" t="s">
        <v>387</v>
      </c>
      <c r="U47" s="571"/>
      <c r="V47" s="570"/>
      <c r="Y47" s="118"/>
      <c r="Z47" s="120"/>
      <c r="AA47" s="3"/>
      <c r="AB47" s="222"/>
      <c r="AC47" s="118"/>
      <c r="AD47" s="118"/>
      <c r="AE47" s="118"/>
      <c r="AF47" s="3"/>
      <c r="AG47" s="118"/>
      <c r="AH47" s="119"/>
      <c r="AI47" s="119"/>
      <c r="AJ47" s="119"/>
      <c r="AK47" s="119"/>
      <c r="AL47" s="119"/>
      <c r="AM47" s="47"/>
      <c r="AN47" s="3"/>
    </row>
    <row r="48" spans="1:40" ht="12.75">
      <c r="A48" s="196">
        <v>23</v>
      </c>
      <c r="B48" s="240" t="s">
        <v>570</v>
      </c>
      <c r="C48" s="241" t="s">
        <v>515</v>
      </c>
      <c r="D48" s="303">
        <v>2014</v>
      </c>
      <c r="E48" s="242">
        <v>19.2</v>
      </c>
      <c r="F48" s="242">
        <v>18.9</v>
      </c>
      <c r="G48" s="242">
        <v>111</v>
      </c>
      <c r="H48" s="242">
        <v>95.5</v>
      </c>
      <c r="I48" s="242">
        <v>94.5</v>
      </c>
      <c r="J48" s="242">
        <v>23</v>
      </c>
      <c r="K48" s="242">
        <v>16.5</v>
      </c>
      <c r="L48" s="96"/>
      <c r="M48" s="96"/>
      <c r="N48" s="242">
        <v>23.9</v>
      </c>
      <c r="O48" s="244">
        <v>12</v>
      </c>
      <c r="P48" s="242">
        <v>0.5</v>
      </c>
      <c r="Q48" s="242">
        <v>0.5</v>
      </c>
      <c r="R48" s="245">
        <v>283.6</v>
      </c>
      <c r="S48" s="381" t="s">
        <v>84</v>
      </c>
      <c r="T48" s="438" t="s">
        <v>388</v>
      </c>
      <c r="U48" s="571"/>
      <c r="V48" s="570"/>
      <c r="Y48" s="118"/>
      <c r="Z48" s="120"/>
      <c r="AA48" s="3"/>
      <c r="AB48" s="222"/>
      <c r="AC48" s="118"/>
      <c r="AD48" s="118"/>
      <c r="AE48" s="118"/>
      <c r="AF48" s="3"/>
      <c r="AG48" s="118"/>
      <c r="AH48" s="119"/>
      <c r="AI48" s="119"/>
      <c r="AJ48" s="119"/>
      <c r="AK48" s="119"/>
      <c r="AL48" s="119"/>
      <c r="AM48" s="47"/>
      <c r="AN48" s="3"/>
    </row>
    <row r="49" spans="1:40" ht="15.75" customHeight="1">
      <c r="A49" s="247">
        <v>24</v>
      </c>
      <c r="B49" s="240" t="s">
        <v>787</v>
      </c>
      <c r="C49" s="241" t="s">
        <v>531</v>
      </c>
      <c r="D49" s="303">
        <v>2013</v>
      </c>
      <c r="E49" s="242">
        <v>15.7</v>
      </c>
      <c r="F49" s="242">
        <v>16.4</v>
      </c>
      <c r="G49" s="242">
        <v>122.8</v>
      </c>
      <c r="H49" s="242">
        <v>98.8</v>
      </c>
      <c r="I49" s="242">
        <v>93.8</v>
      </c>
      <c r="J49" s="242" t="s">
        <v>319</v>
      </c>
      <c r="K49" s="242" t="s">
        <v>319</v>
      </c>
      <c r="L49" s="242">
        <v>46.7</v>
      </c>
      <c r="M49" s="242">
        <v>46.6</v>
      </c>
      <c r="N49" s="242">
        <v>24</v>
      </c>
      <c r="O49" s="244">
        <v>11</v>
      </c>
      <c r="P49" s="242">
        <v>3</v>
      </c>
      <c r="Q49" s="242"/>
      <c r="R49" s="245">
        <v>282.4</v>
      </c>
      <c r="S49" s="91" t="s">
        <v>84</v>
      </c>
      <c r="T49" s="196" t="s">
        <v>566</v>
      </c>
      <c r="U49" s="571"/>
      <c r="V49" s="570"/>
      <c r="Y49" s="118"/>
      <c r="Z49" s="120"/>
      <c r="AA49" s="3"/>
      <c r="AB49" s="222"/>
      <c r="AC49" s="118"/>
      <c r="AD49" s="118"/>
      <c r="AE49" s="118"/>
      <c r="AF49" s="3"/>
      <c r="AG49" s="118"/>
      <c r="AH49" s="119"/>
      <c r="AI49" s="119"/>
      <c r="AJ49" s="119"/>
      <c r="AK49" s="119"/>
      <c r="AL49" s="119"/>
      <c r="AM49" s="47"/>
      <c r="AN49" s="3"/>
    </row>
    <row r="50" spans="1:40" ht="13.5" customHeight="1">
      <c r="A50" s="196">
        <v>25</v>
      </c>
      <c r="B50" s="240" t="s">
        <v>371</v>
      </c>
      <c r="C50" s="241" t="s">
        <v>321</v>
      </c>
      <c r="D50" s="246">
        <v>2014</v>
      </c>
      <c r="E50" s="242">
        <v>14.6</v>
      </c>
      <c r="F50" s="242">
        <v>14.9</v>
      </c>
      <c r="G50" s="242">
        <v>118.5</v>
      </c>
      <c r="H50" s="242">
        <v>103</v>
      </c>
      <c r="I50" s="242">
        <v>104.8</v>
      </c>
      <c r="J50" s="242"/>
      <c r="K50" s="242"/>
      <c r="L50" s="242">
        <v>43.2</v>
      </c>
      <c r="M50" s="242">
        <v>43.9</v>
      </c>
      <c r="N50" s="242">
        <v>26</v>
      </c>
      <c r="O50" s="244">
        <v>13</v>
      </c>
      <c r="P50" s="242">
        <v>3</v>
      </c>
      <c r="Q50" s="242"/>
      <c r="R50" s="245">
        <v>282.3</v>
      </c>
      <c r="S50" s="245" t="s">
        <v>84</v>
      </c>
      <c r="T50" s="478" t="s">
        <v>387</v>
      </c>
      <c r="U50" s="571"/>
      <c r="V50" s="570"/>
      <c r="Y50" s="118"/>
      <c r="Z50" s="120"/>
      <c r="AA50" s="3"/>
      <c r="AB50" s="222"/>
      <c r="AC50" s="118"/>
      <c r="AD50" s="118"/>
      <c r="AE50" s="118"/>
      <c r="AF50" s="3"/>
      <c r="AG50" s="118"/>
      <c r="AH50" s="119"/>
      <c r="AI50" s="119"/>
      <c r="AJ50" s="119"/>
      <c r="AK50" s="119"/>
      <c r="AL50" s="119"/>
      <c r="AM50" s="47"/>
      <c r="AN50" s="3"/>
    </row>
    <row r="51" spans="1:40" ht="12.75">
      <c r="A51" s="247">
        <v>26</v>
      </c>
      <c r="B51" s="240" t="s">
        <v>939</v>
      </c>
      <c r="C51" s="241" t="s">
        <v>456</v>
      </c>
      <c r="D51" s="600">
        <v>2006</v>
      </c>
      <c r="E51" s="242">
        <v>14</v>
      </c>
      <c r="F51" s="242">
        <v>14.4</v>
      </c>
      <c r="G51" s="242">
        <v>103.3</v>
      </c>
      <c r="H51" s="242">
        <v>99</v>
      </c>
      <c r="I51" s="242">
        <v>106.2</v>
      </c>
      <c r="J51" s="242">
        <v>15.5</v>
      </c>
      <c r="K51" s="242">
        <v>23.5</v>
      </c>
      <c r="L51" s="96"/>
      <c r="M51" s="96"/>
      <c r="N51" s="242">
        <v>20.7</v>
      </c>
      <c r="O51" s="331">
        <v>18</v>
      </c>
      <c r="P51" s="242">
        <v>1.5</v>
      </c>
      <c r="Q51" s="242">
        <v>0.5</v>
      </c>
      <c r="R51" s="245">
        <v>281.7</v>
      </c>
      <c r="S51" s="312" t="s">
        <v>84</v>
      </c>
      <c r="T51" s="569"/>
      <c r="U51" s="571"/>
      <c r="V51" s="570"/>
      <c r="Y51" s="118"/>
      <c r="Z51" s="120"/>
      <c r="AA51" s="3"/>
      <c r="AB51" s="222"/>
      <c r="AC51" s="118"/>
      <c r="AD51" s="118"/>
      <c r="AE51" s="118"/>
      <c r="AF51" s="3"/>
      <c r="AG51" s="118"/>
      <c r="AH51" s="119"/>
      <c r="AI51" s="119"/>
      <c r="AJ51" s="119"/>
      <c r="AK51" s="119"/>
      <c r="AL51" s="119"/>
      <c r="AM51" s="47"/>
      <c r="AN51" s="3"/>
    </row>
    <row r="52" spans="1:40" ht="15.75" customHeight="1">
      <c r="A52" s="196">
        <v>27</v>
      </c>
      <c r="B52" s="240" t="s">
        <v>787</v>
      </c>
      <c r="C52" s="241" t="s">
        <v>531</v>
      </c>
      <c r="D52" s="303">
        <v>1991</v>
      </c>
      <c r="E52" s="242">
        <v>16</v>
      </c>
      <c r="F52" s="242">
        <v>15.8</v>
      </c>
      <c r="G52" s="242">
        <v>111.9</v>
      </c>
      <c r="H52" s="242">
        <v>95.6</v>
      </c>
      <c r="I52" s="242">
        <v>94.6</v>
      </c>
      <c r="J52" s="242">
        <v>21</v>
      </c>
      <c r="K52" s="242">
        <v>18</v>
      </c>
      <c r="L52" s="96"/>
      <c r="M52" s="96"/>
      <c r="N52" s="242">
        <v>19.7</v>
      </c>
      <c r="O52" s="244">
        <v>16</v>
      </c>
      <c r="P52" s="242">
        <v>0.5</v>
      </c>
      <c r="Q52" s="242"/>
      <c r="R52" s="245">
        <v>281.4</v>
      </c>
      <c r="S52" s="91" t="s">
        <v>84</v>
      </c>
      <c r="T52" s="196"/>
      <c r="U52" s="571"/>
      <c r="V52" s="570"/>
      <c r="Y52" s="118"/>
      <c r="Z52" s="120"/>
      <c r="AA52" s="3"/>
      <c r="AB52" s="222"/>
      <c r="AC52" s="118"/>
      <c r="AD52" s="118"/>
      <c r="AE52" s="118"/>
      <c r="AF52" s="3"/>
      <c r="AG52" s="118"/>
      <c r="AH52" s="119"/>
      <c r="AI52" s="119"/>
      <c r="AJ52" s="119"/>
      <c r="AK52" s="119"/>
      <c r="AL52" s="119"/>
      <c r="AM52" s="47"/>
      <c r="AN52" s="3"/>
    </row>
    <row r="53" spans="1:40" ht="15.75" customHeight="1">
      <c r="A53" s="247">
        <v>28</v>
      </c>
      <c r="B53" s="240" t="s">
        <v>544</v>
      </c>
      <c r="C53" s="241" t="s">
        <v>515</v>
      </c>
      <c r="D53" s="303">
        <v>1999</v>
      </c>
      <c r="E53" s="242">
        <v>17</v>
      </c>
      <c r="F53" s="242">
        <v>17.4</v>
      </c>
      <c r="G53" s="242">
        <v>108.5</v>
      </c>
      <c r="H53" s="242">
        <v>92.5</v>
      </c>
      <c r="I53" s="242">
        <v>97.5</v>
      </c>
      <c r="J53" s="242"/>
      <c r="K53" s="242"/>
      <c r="L53" s="242">
        <v>50.2</v>
      </c>
      <c r="M53" s="242">
        <v>46.1</v>
      </c>
      <c r="N53" s="242">
        <v>25.1</v>
      </c>
      <c r="O53" s="244">
        <v>13</v>
      </c>
      <c r="P53" s="242"/>
      <c r="Q53" s="242"/>
      <c r="R53" s="245">
        <v>281.3</v>
      </c>
      <c r="S53" s="381" t="s">
        <v>84</v>
      </c>
      <c r="T53" s="438"/>
      <c r="U53" s="571"/>
      <c r="V53" s="570"/>
      <c r="Y53" s="118"/>
      <c r="Z53" s="120"/>
      <c r="AA53" s="3"/>
      <c r="AB53" s="222"/>
      <c r="AC53" s="118"/>
      <c r="AD53" s="118"/>
      <c r="AE53" s="118"/>
      <c r="AF53" s="3"/>
      <c r="AG53" s="118"/>
      <c r="AH53" s="119"/>
      <c r="AI53" s="119"/>
      <c r="AJ53" s="119"/>
      <c r="AK53" s="119"/>
      <c r="AL53" s="119"/>
      <c r="AM53" s="47"/>
      <c r="AN53" s="3"/>
    </row>
    <row r="54" spans="1:40" ht="12.75" customHeight="1">
      <c r="A54" s="196">
        <v>29</v>
      </c>
      <c r="B54" s="321" t="s">
        <v>492</v>
      </c>
      <c r="C54" s="96" t="s">
        <v>359</v>
      </c>
      <c r="D54" s="159">
        <v>2014</v>
      </c>
      <c r="E54" s="226">
        <v>15.7</v>
      </c>
      <c r="F54" s="226">
        <v>15.9</v>
      </c>
      <c r="G54" s="226">
        <v>90</v>
      </c>
      <c r="H54" s="226">
        <v>105.5</v>
      </c>
      <c r="I54" s="226">
        <v>102.2</v>
      </c>
      <c r="J54" s="159"/>
      <c r="K54" s="159"/>
      <c r="L54" s="226">
        <f>10.5+9.2+10.5+9.9+8.6</f>
        <v>48.7</v>
      </c>
      <c r="M54" s="226">
        <f>8.2+10.2+8.9+9.1+9.7</f>
        <v>46.099999999999994</v>
      </c>
      <c r="N54" s="348">
        <v>28.53</v>
      </c>
      <c r="O54" s="159">
        <v>10</v>
      </c>
      <c r="P54" s="226"/>
      <c r="Q54" s="226"/>
      <c r="R54" s="349">
        <v>280.6</v>
      </c>
      <c r="S54" s="152" t="s">
        <v>84</v>
      </c>
      <c r="T54" s="478" t="s">
        <v>499</v>
      </c>
      <c r="U54" s="571"/>
      <c r="V54" s="570"/>
      <c r="Y54" s="118"/>
      <c r="Z54" s="120"/>
      <c r="AA54" s="3"/>
      <c r="AB54" s="222"/>
      <c r="AC54" s="118"/>
      <c r="AD54" s="118"/>
      <c r="AE54" s="118"/>
      <c r="AF54" s="3"/>
      <c r="AG54" s="118"/>
      <c r="AH54" s="119"/>
      <c r="AI54" s="119"/>
      <c r="AJ54" s="119"/>
      <c r="AK54" s="119"/>
      <c r="AL54" s="119"/>
      <c r="AM54" s="47"/>
      <c r="AN54" s="3"/>
    </row>
    <row r="55" spans="1:40" ht="12.75">
      <c r="A55" s="247">
        <v>30</v>
      </c>
      <c r="B55" s="321" t="s">
        <v>484</v>
      </c>
      <c r="C55" s="96" t="s">
        <v>409</v>
      </c>
      <c r="D55" s="159">
        <v>2014</v>
      </c>
      <c r="E55" s="226">
        <v>17</v>
      </c>
      <c r="F55" s="226">
        <v>16.9</v>
      </c>
      <c r="G55" s="226">
        <v>102.6</v>
      </c>
      <c r="H55" s="226">
        <v>95.3</v>
      </c>
      <c r="I55" s="226">
        <v>89</v>
      </c>
      <c r="J55" s="159"/>
      <c r="K55" s="159"/>
      <c r="L55" s="226">
        <f>10.6+9.5+10.1+10.7+10.8</f>
        <v>51.7</v>
      </c>
      <c r="M55" s="226">
        <f>9.4+10.2+10.7+12.4</f>
        <v>42.7</v>
      </c>
      <c r="N55" s="322">
        <v>32.84</v>
      </c>
      <c r="O55" s="159">
        <v>9</v>
      </c>
      <c r="P55" s="226"/>
      <c r="Q55" s="226"/>
      <c r="R55" s="349">
        <v>280.55</v>
      </c>
      <c r="S55" s="152" t="s">
        <v>84</v>
      </c>
      <c r="T55" s="478" t="s">
        <v>387</v>
      </c>
      <c r="U55" s="571"/>
      <c r="V55" s="570"/>
      <c r="Y55" s="118"/>
      <c r="Z55" s="120"/>
      <c r="AA55" s="3"/>
      <c r="AB55" s="222"/>
      <c r="AC55" s="118"/>
      <c r="AD55" s="118"/>
      <c r="AE55" s="118"/>
      <c r="AF55" s="3"/>
      <c r="AG55" s="118"/>
      <c r="AH55" s="119"/>
      <c r="AI55" s="119"/>
      <c r="AJ55" s="119"/>
      <c r="AK55" s="119"/>
      <c r="AL55" s="119"/>
      <c r="AM55" s="47"/>
      <c r="AN55" s="3"/>
    </row>
    <row r="56" spans="1:40" ht="12.75">
      <c r="A56" s="196">
        <v>31</v>
      </c>
      <c r="B56" s="240" t="s">
        <v>365</v>
      </c>
      <c r="C56" s="241" t="s">
        <v>321</v>
      </c>
      <c r="D56" s="246">
        <v>2013</v>
      </c>
      <c r="E56" s="242">
        <v>15.6</v>
      </c>
      <c r="F56" s="242">
        <v>15.2</v>
      </c>
      <c r="G56" s="242">
        <v>120</v>
      </c>
      <c r="H56" s="242">
        <v>95</v>
      </c>
      <c r="I56" s="242">
        <v>95.5</v>
      </c>
      <c r="J56" s="242"/>
      <c r="K56" s="242"/>
      <c r="L56" s="242">
        <v>42.5</v>
      </c>
      <c r="M56" s="242">
        <v>46.9</v>
      </c>
      <c r="N56" s="242">
        <v>28</v>
      </c>
      <c r="O56" s="244">
        <v>11</v>
      </c>
      <c r="P56" s="242">
        <v>2</v>
      </c>
      <c r="Q56" s="242"/>
      <c r="R56" s="245">
        <v>280.2</v>
      </c>
      <c r="S56" s="245" t="s">
        <v>84</v>
      </c>
      <c r="T56" s="478" t="s">
        <v>387</v>
      </c>
      <c r="U56" s="571"/>
      <c r="V56" s="570"/>
      <c r="Y56" s="118"/>
      <c r="Z56" s="120"/>
      <c r="AA56" s="3"/>
      <c r="AB56" s="222"/>
      <c r="AC56" s="118"/>
      <c r="AD56" s="118"/>
      <c r="AE56" s="118"/>
      <c r="AF56" s="3"/>
      <c r="AG56" s="118"/>
      <c r="AH56" s="119"/>
      <c r="AI56" s="119"/>
      <c r="AJ56" s="119"/>
      <c r="AK56" s="119"/>
      <c r="AL56" s="119"/>
      <c r="AM56" s="47"/>
      <c r="AN56" s="3"/>
    </row>
    <row r="57" spans="1:40" ht="15.75" customHeight="1">
      <c r="A57" s="247">
        <v>32</v>
      </c>
      <c r="B57" s="240" t="s">
        <v>368</v>
      </c>
      <c r="C57" s="241" t="s">
        <v>321</v>
      </c>
      <c r="D57" s="246">
        <v>2013</v>
      </c>
      <c r="E57" s="242">
        <v>16.5</v>
      </c>
      <c r="F57" s="242">
        <v>16.2</v>
      </c>
      <c r="G57" s="242">
        <v>115</v>
      </c>
      <c r="H57" s="242">
        <v>98.5</v>
      </c>
      <c r="I57" s="242">
        <v>85</v>
      </c>
      <c r="J57" s="242"/>
      <c r="K57" s="242"/>
      <c r="L57" s="242">
        <v>48.8</v>
      </c>
      <c r="M57" s="242">
        <v>45.2</v>
      </c>
      <c r="N57" s="242">
        <v>26.9</v>
      </c>
      <c r="O57" s="244">
        <v>10</v>
      </c>
      <c r="P57" s="242">
        <v>0.5</v>
      </c>
      <c r="Q57" s="242"/>
      <c r="R57" s="245">
        <v>279.5</v>
      </c>
      <c r="S57" s="245" t="s">
        <v>84</v>
      </c>
      <c r="T57" s="478"/>
      <c r="U57" s="571"/>
      <c r="V57" s="570"/>
      <c r="Y57" s="118"/>
      <c r="Z57" s="120"/>
      <c r="AA57" s="3"/>
      <c r="AB57" s="222"/>
      <c r="AC57" s="118"/>
      <c r="AD57" s="118"/>
      <c r="AE57" s="118"/>
      <c r="AF57" s="3"/>
      <c r="AG57" s="118"/>
      <c r="AH57" s="119"/>
      <c r="AI57" s="119"/>
      <c r="AJ57" s="119"/>
      <c r="AK57" s="119"/>
      <c r="AL57" s="119"/>
      <c r="AM57" s="47"/>
      <c r="AN57" s="3"/>
    </row>
    <row r="58" spans="1:40" ht="16.5" customHeight="1">
      <c r="A58" s="196">
        <v>33</v>
      </c>
      <c r="B58" s="240" t="s">
        <v>658</v>
      </c>
      <c r="C58" s="241" t="s">
        <v>392</v>
      </c>
      <c r="D58" s="246">
        <v>2014</v>
      </c>
      <c r="E58" s="242">
        <v>16.8</v>
      </c>
      <c r="F58" s="242">
        <v>17.1</v>
      </c>
      <c r="G58" s="242">
        <v>115</v>
      </c>
      <c r="H58" s="242">
        <v>96.5</v>
      </c>
      <c r="I58" s="242">
        <v>99</v>
      </c>
      <c r="J58" s="242">
        <v>18</v>
      </c>
      <c r="K58" s="242">
        <v>18.1</v>
      </c>
      <c r="L58" s="96"/>
      <c r="M58" s="96"/>
      <c r="N58" s="242">
        <v>20</v>
      </c>
      <c r="O58" s="244">
        <v>16</v>
      </c>
      <c r="P58" s="242">
        <v>3</v>
      </c>
      <c r="Q58" s="242"/>
      <c r="R58" s="245">
        <v>279.4</v>
      </c>
      <c r="S58" s="91" t="s">
        <v>84</v>
      </c>
      <c r="T58" s="479" t="s">
        <v>497</v>
      </c>
      <c r="U58" s="571"/>
      <c r="V58" s="570"/>
      <c r="Y58" s="118"/>
      <c r="Z58" s="120"/>
      <c r="AA58" s="3"/>
      <c r="AB58" s="222"/>
      <c r="AC58" s="118"/>
      <c r="AD58" s="118"/>
      <c r="AE58" s="118"/>
      <c r="AF58" s="3"/>
      <c r="AG58" s="118"/>
      <c r="AH58" s="119"/>
      <c r="AI58" s="119"/>
      <c r="AJ58" s="119"/>
      <c r="AK58" s="119"/>
      <c r="AL58" s="119"/>
      <c r="AM58" s="47"/>
      <c r="AN58" s="3"/>
    </row>
    <row r="59" spans="1:46" ht="15.75" customHeight="1">
      <c r="A59" s="247">
        <v>34</v>
      </c>
      <c r="B59" s="240" t="s">
        <v>778</v>
      </c>
      <c r="C59" s="241" t="s">
        <v>508</v>
      </c>
      <c r="D59" s="246">
        <v>2014</v>
      </c>
      <c r="E59" s="242">
        <v>18.1</v>
      </c>
      <c r="F59" s="242">
        <v>18.6</v>
      </c>
      <c r="G59" s="242">
        <v>86.8</v>
      </c>
      <c r="H59" s="242">
        <v>102.5</v>
      </c>
      <c r="I59" s="242">
        <v>96.7</v>
      </c>
      <c r="J59" s="242" t="s">
        <v>319</v>
      </c>
      <c r="K59" s="242" t="s">
        <v>319</v>
      </c>
      <c r="L59" s="242">
        <v>46.6</v>
      </c>
      <c r="M59" s="242">
        <v>52.3</v>
      </c>
      <c r="N59" s="242">
        <v>26.1</v>
      </c>
      <c r="O59" s="244">
        <v>11</v>
      </c>
      <c r="P59" s="242">
        <v>1</v>
      </c>
      <c r="Q59" s="242"/>
      <c r="R59" s="245">
        <v>279.1</v>
      </c>
      <c r="S59" s="91" t="s">
        <v>84</v>
      </c>
      <c r="T59" s="196" t="s">
        <v>500</v>
      </c>
      <c r="U59" s="571"/>
      <c r="V59" s="570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3"/>
      <c r="AO59" s="3"/>
      <c r="AP59" s="3"/>
      <c r="AQ59" s="3"/>
      <c r="AR59" s="3"/>
      <c r="AS59" s="3"/>
      <c r="AT59" s="3"/>
    </row>
    <row r="60" spans="1:40" ht="15" customHeight="1">
      <c r="A60" s="196">
        <v>35</v>
      </c>
      <c r="B60" s="321" t="s">
        <v>482</v>
      </c>
      <c r="C60" s="96" t="s">
        <v>359</v>
      </c>
      <c r="D60" s="159">
        <v>2014</v>
      </c>
      <c r="E60" s="226">
        <v>15.4</v>
      </c>
      <c r="F60" s="226">
        <v>15.4</v>
      </c>
      <c r="G60" s="226">
        <v>103.4</v>
      </c>
      <c r="H60" s="226">
        <v>102.9</v>
      </c>
      <c r="I60" s="226">
        <v>90.5</v>
      </c>
      <c r="J60" s="159"/>
      <c r="K60" s="159"/>
      <c r="L60" s="226">
        <f>11.6+8.5+7.1+10.7+8.4</f>
        <v>46.300000000000004</v>
      </c>
      <c r="M60" s="226">
        <f>12.1+19+6.8+8.4+11.1</f>
        <v>57.4</v>
      </c>
      <c r="N60" s="322">
        <v>21.48</v>
      </c>
      <c r="O60" s="159">
        <v>12</v>
      </c>
      <c r="P60" s="226"/>
      <c r="Q60" s="226"/>
      <c r="R60" s="349">
        <v>278.09</v>
      </c>
      <c r="S60" s="152" t="s">
        <v>84</v>
      </c>
      <c r="T60" s="478" t="s">
        <v>496</v>
      </c>
      <c r="U60" s="571"/>
      <c r="V60" s="570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3"/>
    </row>
    <row r="61" spans="1:40" ht="14.25" customHeight="1">
      <c r="A61" s="247">
        <v>36</v>
      </c>
      <c r="B61" s="240" t="s">
        <v>940</v>
      </c>
      <c r="C61" s="241" t="s">
        <v>359</v>
      </c>
      <c r="D61" s="246">
        <v>2014</v>
      </c>
      <c r="E61" s="242">
        <v>17.4</v>
      </c>
      <c r="F61" s="242">
        <v>18</v>
      </c>
      <c r="G61" s="242">
        <v>80.7</v>
      </c>
      <c r="H61" s="242">
        <v>92.6</v>
      </c>
      <c r="I61" s="242">
        <v>102.6</v>
      </c>
      <c r="J61" s="242" t="s">
        <v>319</v>
      </c>
      <c r="K61" s="242" t="s">
        <v>319</v>
      </c>
      <c r="L61" s="242">
        <v>49.2</v>
      </c>
      <c r="M61" s="242">
        <v>47.5</v>
      </c>
      <c r="N61" s="242">
        <v>31.7</v>
      </c>
      <c r="O61" s="331">
        <v>10</v>
      </c>
      <c r="P61" s="242"/>
      <c r="Q61" s="242"/>
      <c r="R61" s="245">
        <v>277.9</v>
      </c>
      <c r="S61" s="312" t="s">
        <v>84</v>
      </c>
      <c r="T61" s="242">
        <v>7.5</v>
      </c>
      <c r="U61" s="571"/>
      <c r="V61" s="570"/>
      <c r="Y61" s="116"/>
      <c r="Z61" s="115"/>
      <c r="AA61" s="117"/>
      <c r="AB61" s="40"/>
      <c r="AC61" s="116" t="s">
        <v>319</v>
      </c>
      <c r="AD61" s="115" t="s">
        <v>319</v>
      </c>
      <c r="AE61" s="115" t="s">
        <v>319</v>
      </c>
      <c r="AF61" s="115" t="s">
        <v>319</v>
      </c>
      <c r="AG61" s="116"/>
      <c r="AH61" s="115" t="s">
        <v>319</v>
      </c>
      <c r="AI61" s="116" t="s">
        <v>319</v>
      </c>
      <c r="AJ61" s="116" t="s">
        <v>319</v>
      </c>
      <c r="AL61" s="116" t="s">
        <v>319</v>
      </c>
      <c r="AM61" s="116" t="s">
        <v>319</v>
      </c>
      <c r="AN61" s="3"/>
    </row>
    <row r="62" spans="1:40" ht="15.75" customHeight="1">
      <c r="A62" s="196">
        <v>37</v>
      </c>
      <c r="B62" s="240" t="s">
        <v>659</v>
      </c>
      <c r="C62" s="241" t="s">
        <v>618</v>
      </c>
      <c r="D62" s="246">
        <v>2014</v>
      </c>
      <c r="E62" s="242">
        <v>15.7</v>
      </c>
      <c r="F62" s="242">
        <v>16</v>
      </c>
      <c r="G62" s="242">
        <v>108.5</v>
      </c>
      <c r="H62" s="242">
        <v>102.8</v>
      </c>
      <c r="I62" s="242">
        <v>98.7</v>
      </c>
      <c r="J62" s="242"/>
      <c r="K62" s="242"/>
      <c r="L62" s="242">
        <v>40.7</v>
      </c>
      <c r="M62" s="242">
        <v>46.8</v>
      </c>
      <c r="N62" s="242">
        <v>24.7</v>
      </c>
      <c r="O62" s="244">
        <v>11</v>
      </c>
      <c r="P62" s="242">
        <v>0.5</v>
      </c>
      <c r="Q62" s="242"/>
      <c r="R62" s="245">
        <v>277.8</v>
      </c>
      <c r="S62" s="91" t="s">
        <v>84</v>
      </c>
      <c r="T62" s="479" t="s">
        <v>387</v>
      </c>
      <c r="U62" s="571"/>
      <c r="V62" s="570"/>
      <c r="Y62" s="113"/>
      <c r="Z62" s="112"/>
      <c r="AA62" s="114"/>
      <c r="AB62" s="40"/>
      <c r="AC62" s="113" t="s">
        <v>319</v>
      </c>
      <c r="AD62" s="112" t="s">
        <v>319</v>
      </c>
      <c r="AE62" s="112" t="s">
        <v>319</v>
      </c>
      <c r="AF62" s="112" t="s">
        <v>319</v>
      </c>
      <c r="AG62" s="113"/>
      <c r="AH62" s="112" t="s">
        <v>319</v>
      </c>
      <c r="AI62" s="113" t="s">
        <v>319</v>
      </c>
      <c r="AJ62" s="113" t="s">
        <v>319</v>
      </c>
      <c r="AL62" s="113" t="s">
        <v>319</v>
      </c>
      <c r="AM62" s="113" t="s">
        <v>319</v>
      </c>
      <c r="AN62" s="3"/>
    </row>
    <row r="63" spans="1:40" ht="15.75" customHeight="1">
      <c r="A63" s="247">
        <v>38</v>
      </c>
      <c r="B63" s="240" t="s">
        <v>366</v>
      </c>
      <c r="C63" s="241" t="s">
        <v>321</v>
      </c>
      <c r="D63" s="246">
        <v>2014</v>
      </c>
      <c r="E63" s="242">
        <v>14.4</v>
      </c>
      <c r="F63" s="242">
        <v>14.2</v>
      </c>
      <c r="G63" s="242">
        <v>111.5</v>
      </c>
      <c r="H63" s="242">
        <v>94.2</v>
      </c>
      <c r="I63" s="242">
        <v>95</v>
      </c>
      <c r="J63" s="242">
        <v>22</v>
      </c>
      <c r="K63" s="242">
        <v>18.5</v>
      </c>
      <c r="L63" s="96"/>
      <c r="M63" s="96"/>
      <c r="N63" s="242">
        <v>23.4</v>
      </c>
      <c r="O63" s="244">
        <v>13</v>
      </c>
      <c r="P63" s="242">
        <v>0.5</v>
      </c>
      <c r="Q63" s="242"/>
      <c r="R63" s="245">
        <v>277.5</v>
      </c>
      <c r="S63" s="245" t="s">
        <v>84</v>
      </c>
      <c r="T63" s="480">
        <v>10.5</v>
      </c>
      <c r="U63" s="571"/>
      <c r="V63" s="570"/>
      <c r="Y63" s="118"/>
      <c r="Z63" s="120"/>
      <c r="AA63" s="3"/>
      <c r="AB63" s="222"/>
      <c r="AC63" s="118"/>
      <c r="AD63" s="118"/>
      <c r="AE63" s="118"/>
      <c r="AF63" s="3"/>
      <c r="AG63" s="118"/>
      <c r="AH63" s="119"/>
      <c r="AI63" s="119"/>
      <c r="AJ63" s="119"/>
      <c r="AK63" s="119"/>
      <c r="AL63" s="119"/>
      <c r="AM63" s="47"/>
      <c r="AN63" s="3"/>
    </row>
    <row r="64" spans="1:40" ht="12.75">
      <c r="A64" s="196">
        <v>39</v>
      </c>
      <c r="B64" s="240" t="s">
        <v>421</v>
      </c>
      <c r="C64" s="241" t="s">
        <v>424</v>
      </c>
      <c r="D64" s="303">
        <v>2014</v>
      </c>
      <c r="E64" s="242">
        <v>15.7</v>
      </c>
      <c r="F64" s="242">
        <v>15.7</v>
      </c>
      <c r="G64" s="242">
        <v>106.5</v>
      </c>
      <c r="H64" s="242">
        <v>95.5</v>
      </c>
      <c r="I64" s="242">
        <v>93</v>
      </c>
      <c r="J64" s="242"/>
      <c r="K64" s="242"/>
      <c r="L64" s="247">
        <v>50.3</v>
      </c>
      <c r="M64" s="247">
        <v>45.3</v>
      </c>
      <c r="N64" s="247">
        <v>25.2</v>
      </c>
      <c r="O64" s="247">
        <v>11</v>
      </c>
      <c r="P64" s="247"/>
      <c r="Q64" s="247"/>
      <c r="R64" s="332">
        <v>277.1</v>
      </c>
      <c r="S64" s="248" t="s">
        <v>84</v>
      </c>
      <c r="T64" s="481" t="s">
        <v>391</v>
      </c>
      <c r="U64" s="571"/>
      <c r="V64" s="570"/>
      <c r="Y64" s="118"/>
      <c r="Z64" s="120"/>
      <c r="AA64" s="3"/>
      <c r="AB64" s="222"/>
      <c r="AC64" s="118"/>
      <c r="AD64" s="118"/>
      <c r="AE64" s="118"/>
      <c r="AF64" s="3"/>
      <c r="AG64" s="118"/>
      <c r="AH64" s="119"/>
      <c r="AI64" s="119"/>
      <c r="AJ64" s="119"/>
      <c r="AK64" s="119"/>
      <c r="AL64" s="119"/>
      <c r="AM64" s="46"/>
      <c r="AN64" s="3"/>
    </row>
    <row r="65" spans="1:40" ht="12.75">
      <c r="A65" s="247">
        <v>40</v>
      </c>
      <c r="B65" s="321" t="s">
        <v>492</v>
      </c>
      <c r="C65" s="96" t="s">
        <v>359</v>
      </c>
      <c r="D65" s="159">
        <v>2013</v>
      </c>
      <c r="E65" s="226">
        <v>16.2</v>
      </c>
      <c r="F65" s="226">
        <v>16.7</v>
      </c>
      <c r="G65" s="226">
        <v>103</v>
      </c>
      <c r="H65" s="226">
        <v>93.4</v>
      </c>
      <c r="I65" s="226">
        <v>98.5</v>
      </c>
      <c r="J65" s="159"/>
      <c r="K65" s="159"/>
      <c r="L65" s="226">
        <f>8.1+10.3+9.2+8.7+8.1</f>
        <v>44.4</v>
      </c>
      <c r="M65" s="226">
        <f>7.5+10.6+8.6+9.2+9.7</f>
        <v>45.60000000000001</v>
      </c>
      <c r="N65" s="322">
        <v>27.13</v>
      </c>
      <c r="O65" s="159">
        <v>11</v>
      </c>
      <c r="P65" s="226"/>
      <c r="Q65" s="226"/>
      <c r="R65" s="349">
        <v>276.98</v>
      </c>
      <c r="S65" s="152" t="s">
        <v>84</v>
      </c>
      <c r="T65" s="478">
        <v>6.5</v>
      </c>
      <c r="U65" s="571"/>
      <c r="V65" s="570"/>
      <c r="Y65" s="118"/>
      <c r="Z65" s="120"/>
      <c r="AA65" s="3"/>
      <c r="AB65" s="222"/>
      <c r="AC65" s="118"/>
      <c r="AD65" s="118"/>
      <c r="AE65" s="118"/>
      <c r="AF65" s="3"/>
      <c r="AG65" s="118"/>
      <c r="AH65" s="119"/>
      <c r="AI65" s="119"/>
      <c r="AJ65" s="119"/>
      <c r="AK65" s="119"/>
      <c r="AL65" s="119"/>
      <c r="AM65" s="47"/>
      <c r="AN65" s="3"/>
    </row>
    <row r="66" spans="1:43" ht="16.5" customHeight="1">
      <c r="A66" s="196">
        <v>41</v>
      </c>
      <c r="B66" s="240" t="s">
        <v>361</v>
      </c>
      <c r="C66" s="241" t="s">
        <v>321</v>
      </c>
      <c r="D66" s="303">
        <v>1978</v>
      </c>
      <c r="E66" s="242">
        <v>16</v>
      </c>
      <c r="F66" s="242">
        <v>16.2</v>
      </c>
      <c r="G66" s="242">
        <v>105</v>
      </c>
      <c r="H66" s="242">
        <v>91.5</v>
      </c>
      <c r="I66" s="242">
        <v>94.5</v>
      </c>
      <c r="J66" s="242"/>
      <c r="K66" s="242"/>
      <c r="L66" s="242">
        <v>46.7</v>
      </c>
      <c r="M66" s="242">
        <v>53</v>
      </c>
      <c r="N66" s="242">
        <v>24.3</v>
      </c>
      <c r="O66" s="244">
        <v>13</v>
      </c>
      <c r="P66" s="242"/>
      <c r="Q66" s="242"/>
      <c r="R66" s="245">
        <v>276.8</v>
      </c>
      <c r="S66" s="245" t="s">
        <v>84</v>
      </c>
      <c r="T66" s="478"/>
      <c r="U66" s="571"/>
      <c r="V66" s="570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3"/>
      <c r="AO66" s="3"/>
      <c r="AP66" s="3"/>
      <c r="AQ66" s="3"/>
    </row>
    <row r="67" spans="1:40" ht="13.5" customHeight="1">
      <c r="A67" s="247">
        <v>42</v>
      </c>
      <c r="B67" s="240" t="s">
        <v>941</v>
      </c>
      <c r="C67" s="241" t="s">
        <v>424</v>
      </c>
      <c r="D67" s="246">
        <v>2014</v>
      </c>
      <c r="E67" s="242">
        <v>14</v>
      </c>
      <c r="F67" s="242">
        <v>14</v>
      </c>
      <c r="G67" s="242">
        <v>107.2</v>
      </c>
      <c r="H67" s="242">
        <v>90.8</v>
      </c>
      <c r="I67" s="242">
        <v>89.7</v>
      </c>
      <c r="J67" s="242" t="s">
        <v>319</v>
      </c>
      <c r="K67" s="242" t="s">
        <v>319</v>
      </c>
      <c r="L67" s="242">
        <v>51.2</v>
      </c>
      <c r="M67" s="242">
        <v>56</v>
      </c>
      <c r="N67" s="242">
        <v>24.8</v>
      </c>
      <c r="O67" s="331">
        <v>10</v>
      </c>
      <c r="P67" s="242"/>
      <c r="Q67" s="242"/>
      <c r="R67" s="245">
        <v>276.3</v>
      </c>
      <c r="S67" s="312" t="s">
        <v>84</v>
      </c>
      <c r="T67" s="242">
        <v>6.5</v>
      </c>
      <c r="U67" s="571"/>
      <c r="V67" s="570"/>
      <c r="Y67" s="239"/>
      <c r="Z67" s="115" t="s">
        <v>319</v>
      </c>
      <c r="AA67" s="117" t="s">
        <v>319</v>
      </c>
      <c r="AB67" s="116"/>
      <c r="AC67" s="116"/>
      <c r="AD67" s="115"/>
      <c r="AE67" s="115"/>
      <c r="AF67" s="115"/>
      <c r="AG67" s="116"/>
      <c r="AH67" s="115" t="s">
        <v>319</v>
      </c>
      <c r="AI67" s="116"/>
      <c r="AK67" s="116"/>
      <c r="AL67" s="116"/>
      <c r="AM67" s="116"/>
      <c r="AN67" s="3"/>
    </row>
    <row r="68" spans="1:40" ht="12.75">
      <c r="A68" s="196">
        <v>43</v>
      </c>
      <c r="B68" s="240" t="s">
        <v>367</v>
      </c>
      <c r="C68" s="241" t="s">
        <v>321</v>
      </c>
      <c r="D68" s="246">
        <v>2014</v>
      </c>
      <c r="E68" s="242">
        <v>15.7</v>
      </c>
      <c r="F68" s="242">
        <v>16.1</v>
      </c>
      <c r="G68" s="242">
        <v>107.5</v>
      </c>
      <c r="H68" s="242">
        <v>99.5</v>
      </c>
      <c r="I68" s="242">
        <v>104</v>
      </c>
      <c r="J68" s="242"/>
      <c r="K68" s="242"/>
      <c r="L68" s="242">
        <v>42.6</v>
      </c>
      <c r="M68" s="242">
        <v>41.8</v>
      </c>
      <c r="N68" s="242">
        <v>24.6</v>
      </c>
      <c r="O68" s="244">
        <v>11</v>
      </c>
      <c r="P68" s="242">
        <v>1</v>
      </c>
      <c r="Q68" s="242"/>
      <c r="R68" s="245">
        <v>275.8</v>
      </c>
      <c r="S68" s="245" t="s">
        <v>84</v>
      </c>
      <c r="T68" s="478" t="s">
        <v>388</v>
      </c>
      <c r="U68" s="571"/>
      <c r="V68" s="570"/>
      <c r="Z68" s="112" t="s">
        <v>319</v>
      </c>
      <c r="AA68" s="114" t="s">
        <v>319</v>
      </c>
      <c r="AB68" s="113"/>
      <c r="AC68" s="113"/>
      <c r="AD68" s="112"/>
      <c r="AE68" s="112"/>
      <c r="AF68" s="112"/>
      <c r="AG68" s="113"/>
      <c r="AH68" s="112" t="s">
        <v>319</v>
      </c>
      <c r="AI68" s="113"/>
      <c r="AK68" s="113"/>
      <c r="AL68" s="113"/>
      <c r="AM68" s="113"/>
      <c r="AN68" s="3"/>
    </row>
    <row r="69" spans="1:40" ht="13.5" customHeight="1">
      <c r="A69" s="247">
        <v>44</v>
      </c>
      <c r="B69" s="240" t="s">
        <v>528</v>
      </c>
      <c r="C69" s="241" t="s">
        <v>512</v>
      </c>
      <c r="D69" s="303">
        <v>2009</v>
      </c>
      <c r="E69" s="242">
        <v>17.7</v>
      </c>
      <c r="F69" s="242">
        <v>16.5</v>
      </c>
      <c r="G69" s="242">
        <v>105.8</v>
      </c>
      <c r="H69" s="242">
        <v>102.6</v>
      </c>
      <c r="I69" s="242">
        <v>96.4</v>
      </c>
      <c r="J69" s="242">
        <v>17.5</v>
      </c>
      <c r="K69" s="242">
        <v>18.1</v>
      </c>
      <c r="L69" s="96"/>
      <c r="M69" s="96"/>
      <c r="N69" s="242">
        <v>20.7</v>
      </c>
      <c r="O69" s="244">
        <v>13</v>
      </c>
      <c r="P69" s="242">
        <v>0.5</v>
      </c>
      <c r="Q69" s="242"/>
      <c r="R69" s="245">
        <v>275.3</v>
      </c>
      <c r="S69" s="381" t="s">
        <v>84</v>
      </c>
      <c r="T69" s="246" t="s">
        <v>571</v>
      </c>
      <c r="U69" s="571"/>
      <c r="V69" s="570"/>
      <c r="Z69" s="112" t="s">
        <v>319</v>
      </c>
      <c r="AA69" s="114" t="s">
        <v>319</v>
      </c>
      <c r="AB69" s="113"/>
      <c r="AC69" s="113"/>
      <c r="AD69" s="112"/>
      <c r="AE69" s="112"/>
      <c r="AF69" s="112"/>
      <c r="AG69" s="113"/>
      <c r="AH69" s="112" t="s">
        <v>319</v>
      </c>
      <c r="AI69" s="113"/>
      <c r="AK69" s="113"/>
      <c r="AL69" s="113"/>
      <c r="AM69" s="113"/>
      <c r="AN69" s="3"/>
    </row>
    <row r="70" spans="1:40" ht="13.5" customHeight="1">
      <c r="A70" s="196">
        <v>45</v>
      </c>
      <c r="B70" s="240" t="s">
        <v>572</v>
      </c>
      <c r="C70" s="241" t="s">
        <v>512</v>
      </c>
      <c r="D70" s="303">
        <v>2014</v>
      </c>
      <c r="E70" s="242">
        <v>18.4</v>
      </c>
      <c r="F70" s="242">
        <v>18</v>
      </c>
      <c r="G70" s="242">
        <v>92.3</v>
      </c>
      <c r="H70" s="242">
        <v>93.6</v>
      </c>
      <c r="I70" s="242">
        <v>88.7</v>
      </c>
      <c r="J70" s="96"/>
      <c r="K70" s="96"/>
      <c r="L70" s="242">
        <v>51.8</v>
      </c>
      <c r="M70" s="242">
        <v>48.5</v>
      </c>
      <c r="N70" s="242">
        <v>26.7</v>
      </c>
      <c r="O70" s="244">
        <v>11</v>
      </c>
      <c r="P70" s="242">
        <v>0.5</v>
      </c>
      <c r="Q70" s="242"/>
      <c r="R70" s="245">
        <v>275.1</v>
      </c>
      <c r="S70" s="381" t="s">
        <v>84</v>
      </c>
      <c r="T70" s="438" t="s">
        <v>653</v>
      </c>
      <c r="U70" s="571"/>
      <c r="V70" s="570"/>
      <c r="Z70" s="112" t="s">
        <v>319</v>
      </c>
      <c r="AA70" s="114" t="s">
        <v>319</v>
      </c>
      <c r="AB70" s="113"/>
      <c r="AC70" s="113"/>
      <c r="AD70" s="112"/>
      <c r="AE70" s="112"/>
      <c r="AF70" s="112"/>
      <c r="AG70" s="113"/>
      <c r="AH70" s="112" t="s">
        <v>319</v>
      </c>
      <c r="AI70" s="113"/>
      <c r="AK70" s="113"/>
      <c r="AL70" s="113"/>
      <c r="AM70" s="113"/>
      <c r="AN70" s="3"/>
    </row>
    <row r="71" spans="1:40" ht="15" customHeight="1">
      <c r="A71" s="247">
        <v>46</v>
      </c>
      <c r="B71" s="240" t="s">
        <v>788</v>
      </c>
      <c r="C71" s="241" t="s">
        <v>508</v>
      </c>
      <c r="D71" s="303">
        <v>2014</v>
      </c>
      <c r="E71" s="242">
        <v>17</v>
      </c>
      <c r="F71" s="242">
        <v>17.8</v>
      </c>
      <c r="G71" s="242">
        <v>100.5</v>
      </c>
      <c r="H71" s="242">
        <v>105.8</v>
      </c>
      <c r="I71" s="242">
        <v>94.8</v>
      </c>
      <c r="J71" s="242"/>
      <c r="K71" s="242"/>
      <c r="L71" s="242">
        <v>41.8</v>
      </c>
      <c r="M71" s="242">
        <v>41.9</v>
      </c>
      <c r="N71" s="242">
        <v>25.8</v>
      </c>
      <c r="O71" s="244">
        <v>12</v>
      </c>
      <c r="P71" s="242">
        <v>0.5</v>
      </c>
      <c r="Q71" s="242"/>
      <c r="R71" s="245">
        <v>275.1</v>
      </c>
      <c r="S71" s="91" t="s">
        <v>84</v>
      </c>
      <c r="T71" s="196">
        <v>5.5</v>
      </c>
      <c r="U71" s="571"/>
      <c r="V71" s="570"/>
      <c r="Z71" s="112" t="s">
        <v>319</v>
      </c>
      <c r="AA71" s="114" t="s">
        <v>319</v>
      </c>
      <c r="AB71" s="113"/>
      <c r="AC71" s="113"/>
      <c r="AD71" s="112"/>
      <c r="AE71" s="112"/>
      <c r="AF71" s="112"/>
      <c r="AG71" s="113"/>
      <c r="AH71" s="112" t="s">
        <v>319</v>
      </c>
      <c r="AI71" s="113"/>
      <c r="AK71" s="113"/>
      <c r="AL71" s="113"/>
      <c r="AM71" s="113"/>
      <c r="AN71" s="3"/>
    </row>
    <row r="72" spans="1:40" ht="15.75" customHeight="1">
      <c r="A72" s="196">
        <v>47</v>
      </c>
      <c r="B72" s="240" t="s">
        <v>573</v>
      </c>
      <c r="C72" s="241" t="s">
        <v>512</v>
      </c>
      <c r="D72" s="303">
        <v>2012</v>
      </c>
      <c r="E72" s="242">
        <v>15.6</v>
      </c>
      <c r="F72" s="242">
        <v>15.7</v>
      </c>
      <c r="G72" s="242">
        <v>87.5</v>
      </c>
      <c r="H72" s="242">
        <v>104.5</v>
      </c>
      <c r="I72" s="242">
        <v>92.2</v>
      </c>
      <c r="J72" s="96"/>
      <c r="K72" s="96"/>
      <c r="L72" s="242">
        <v>52.4</v>
      </c>
      <c r="M72" s="242">
        <v>50.7</v>
      </c>
      <c r="N72" s="242">
        <v>26.3</v>
      </c>
      <c r="O72" s="244">
        <v>11</v>
      </c>
      <c r="P72" s="242"/>
      <c r="Q72" s="242">
        <v>0.5</v>
      </c>
      <c r="R72" s="245">
        <v>275</v>
      </c>
      <c r="S72" s="381" t="s">
        <v>84</v>
      </c>
      <c r="T72" s="438" t="s">
        <v>387</v>
      </c>
      <c r="U72" s="571"/>
      <c r="V72" s="570"/>
      <c r="Z72" s="112" t="s">
        <v>319</v>
      </c>
      <c r="AA72" s="114" t="s">
        <v>319</v>
      </c>
      <c r="AB72" s="113"/>
      <c r="AC72" s="113"/>
      <c r="AD72" s="112"/>
      <c r="AE72" s="112"/>
      <c r="AF72" s="112"/>
      <c r="AG72" s="113"/>
      <c r="AH72" s="112" t="s">
        <v>319</v>
      </c>
      <c r="AI72" s="113"/>
      <c r="AK72" s="113"/>
      <c r="AL72" s="113"/>
      <c r="AM72" s="113"/>
      <c r="AN72" s="3"/>
    </row>
    <row r="73" spans="1:40" ht="15" customHeight="1">
      <c r="A73" s="247">
        <v>48</v>
      </c>
      <c r="B73" s="240" t="s">
        <v>660</v>
      </c>
      <c r="C73" s="241" t="s">
        <v>618</v>
      </c>
      <c r="D73" s="246">
        <v>2014</v>
      </c>
      <c r="E73" s="242">
        <v>15.9</v>
      </c>
      <c r="F73" s="242">
        <v>16.5</v>
      </c>
      <c r="G73" s="242">
        <v>99.3</v>
      </c>
      <c r="H73" s="242">
        <v>92.3</v>
      </c>
      <c r="I73" s="242">
        <v>95.2</v>
      </c>
      <c r="J73" s="242" t="s">
        <v>319</v>
      </c>
      <c r="K73" s="242" t="s">
        <v>319</v>
      </c>
      <c r="L73" s="242">
        <v>45.4</v>
      </c>
      <c r="M73" s="242">
        <v>42.7</v>
      </c>
      <c r="N73" s="242">
        <v>33</v>
      </c>
      <c r="O73" s="244">
        <v>8</v>
      </c>
      <c r="P73" s="242"/>
      <c r="Q73" s="242"/>
      <c r="R73" s="245">
        <v>274.1</v>
      </c>
      <c r="S73" s="437" t="s">
        <v>85</v>
      </c>
      <c r="T73" s="480">
        <v>8.5</v>
      </c>
      <c r="U73" s="572"/>
      <c r="V73" s="570"/>
      <c r="Z73" s="112" t="s">
        <v>319</v>
      </c>
      <c r="AA73" s="114" t="s">
        <v>319</v>
      </c>
      <c r="AB73" s="113"/>
      <c r="AC73" s="113"/>
      <c r="AD73" s="112"/>
      <c r="AE73" s="112"/>
      <c r="AF73" s="112"/>
      <c r="AG73" s="113"/>
      <c r="AH73" s="112" t="s">
        <v>319</v>
      </c>
      <c r="AI73" s="113"/>
      <c r="AK73" s="113"/>
      <c r="AL73" s="113"/>
      <c r="AM73" s="113"/>
      <c r="AN73" s="3"/>
    </row>
    <row r="74" spans="1:40" ht="15.75" customHeight="1">
      <c r="A74" s="196">
        <v>49</v>
      </c>
      <c r="B74" s="240" t="s">
        <v>363</v>
      </c>
      <c r="C74" s="241" t="s">
        <v>412</v>
      </c>
      <c r="D74" s="246">
        <v>2014</v>
      </c>
      <c r="E74" s="242">
        <v>14.1</v>
      </c>
      <c r="F74" s="242">
        <v>14.1</v>
      </c>
      <c r="G74" s="242">
        <v>118.4</v>
      </c>
      <c r="H74" s="242">
        <v>99</v>
      </c>
      <c r="I74" s="242">
        <v>94.5</v>
      </c>
      <c r="J74" s="242"/>
      <c r="K74" s="242"/>
      <c r="L74" s="242">
        <v>40.8</v>
      </c>
      <c r="M74" s="242">
        <v>41.8</v>
      </c>
      <c r="N74" s="242">
        <v>25.3</v>
      </c>
      <c r="O74" s="244">
        <v>10</v>
      </c>
      <c r="P74" s="242">
        <v>0.5</v>
      </c>
      <c r="Q74" s="242"/>
      <c r="R74" s="245">
        <v>272.6</v>
      </c>
      <c r="S74" s="245" t="s">
        <v>85</v>
      </c>
      <c r="T74" s="478" t="s">
        <v>389</v>
      </c>
      <c r="U74" s="571"/>
      <c r="V74" s="570"/>
      <c r="Z74" s="112" t="s">
        <v>319</v>
      </c>
      <c r="AA74" s="114" t="s">
        <v>319</v>
      </c>
      <c r="AB74" s="113"/>
      <c r="AC74" s="113"/>
      <c r="AD74" s="112"/>
      <c r="AE74" s="112"/>
      <c r="AF74" s="112"/>
      <c r="AG74" s="113"/>
      <c r="AH74" s="112" t="s">
        <v>319</v>
      </c>
      <c r="AI74" s="113"/>
      <c r="AK74" s="113"/>
      <c r="AL74" s="113"/>
      <c r="AM74" s="113"/>
      <c r="AN74" s="3"/>
    </row>
    <row r="75" spans="1:40" ht="12.75">
      <c r="A75" s="247">
        <v>50</v>
      </c>
      <c r="B75" s="240" t="s">
        <v>661</v>
      </c>
      <c r="C75" s="241" t="s">
        <v>619</v>
      </c>
      <c r="D75" s="246">
        <v>2013</v>
      </c>
      <c r="E75" s="242">
        <v>17.1</v>
      </c>
      <c r="F75" s="242">
        <v>17.4</v>
      </c>
      <c r="G75" s="242">
        <v>109</v>
      </c>
      <c r="H75" s="242">
        <v>90.3</v>
      </c>
      <c r="I75" s="242">
        <v>93.1</v>
      </c>
      <c r="J75" s="242" t="s">
        <v>319</v>
      </c>
      <c r="K75" s="242" t="s">
        <v>319</v>
      </c>
      <c r="L75" s="242">
        <v>37.6</v>
      </c>
      <c r="M75" s="242">
        <v>44.3</v>
      </c>
      <c r="N75" s="242">
        <v>29.3</v>
      </c>
      <c r="O75" s="244">
        <v>9</v>
      </c>
      <c r="P75" s="242"/>
      <c r="Q75" s="242"/>
      <c r="R75" s="245">
        <v>272.2</v>
      </c>
      <c r="S75" s="437" t="s">
        <v>85</v>
      </c>
      <c r="T75" s="479" t="s">
        <v>500</v>
      </c>
      <c r="U75" s="572"/>
      <c r="V75" s="570"/>
      <c r="Z75" s="112" t="s">
        <v>319</v>
      </c>
      <c r="AA75" s="114" t="s">
        <v>319</v>
      </c>
      <c r="AB75" s="113"/>
      <c r="AC75" s="113"/>
      <c r="AD75" s="112"/>
      <c r="AE75" s="112"/>
      <c r="AF75" s="112"/>
      <c r="AG75" s="113"/>
      <c r="AH75" s="112" t="s">
        <v>319</v>
      </c>
      <c r="AI75" s="113"/>
      <c r="AK75" s="113"/>
      <c r="AL75" s="113"/>
      <c r="AM75" s="113"/>
      <c r="AN75" s="3"/>
    </row>
    <row r="76" spans="1:40" ht="15.75" customHeight="1">
      <c r="A76" s="196">
        <v>51</v>
      </c>
      <c r="B76" s="240" t="s">
        <v>422</v>
      </c>
      <c r="C76" s="241" t="s">
        <v>424</v>
      </c>
      <c r="D76" s="303">
        <v>2014</v>
      </c>
      <c r="E76" s="242">
        <v>17.5</v>
      </c>
      <c r="F76" s="242">
        <v>17.2</v>
      </c>
      <c r="G76" s="242">
        <v>109</v>
      </c>
      <c r="H76" s="242">
        <v>90.8</v>
      </c>
      <c r="I76" s="242">
        <v>85.5</v>
      </c>
      <c r="J76" s="242"/>
      <c r="K76" s="242"/>
      <c r="L76" s="247">
        <v>46.3</v>
      </c>
      <c r="M76" s="247">
        <v>47</v>
      </c>
      <c r="N76" s="242">
        <v>24.7</v>
      </c>
      <c r="O76" s="247">
        <v>11</v>
      </c>
      <c r="P76" s="96"/>
      <c r="Q76" s="242">
        <v>0.5</v>
      </c>
      <c r="R76" s="245">
        <v>272.1</v>
      </c>
      <c r="S76" s="248" t="s">
        <v>85</v>
      </c>
      <c r="T76" s="481" t="s">
        <v>388</v>
      </c>
      <c r="U76" s="571"/>
      <c r="V76" s="570"/>
      <c r="Y76" s="47"/>
      <c r="Z76" s="45"/>
      <c r="AA76" s="48"/>
      <c r="AB76" s="3"/>
      <c r="AC76" s="47"/>
      <c r="AD76" s="45"/>
      <c r="AE76" s="45"/>
      <c r="AF76" s="45"/>
      <c r="AG76" s="3"/>
      <c r="AH76" s="45"/>
      <c r="AI76" s="47"/>
      <c r="AK76" s="47"/>
      <c r="AL76" s="47"/>
      <c r="AM76" s="47"/>
      <c r="AN76" s="3"/>
    </row>
    <row r="77" spans="1:40" ht="12.75">
      <c r="A77" s="247">
        <v>52</v>
      </c>
      <c r="B77" s="240" t="s">
        <v>789</v>
      </c>
      <c r="C77" s="241" t="s">
        <v>531</v>
      </c>
      <c r="D77" s="246">
        <v>2014</v>
      </c>
      <c r="E77" s="242">
        <v>15.7</v>
      </c>
      <c r="F77" s="242">
        <v>14.8</v>
      </c>
      <c r="G77" s="242">
        <v>118.2</v>
      </c>
      <c r="H77" s="242">
        <v>93.3</v>
      </c>
      <c r="I77" s="242">
        <v>101.8</v>
      </c>
      <c r="J77" s="242" t="s">
        <v>319</v>
      </c>
      <c r="K77" s="242" t="s">
        <v>319</v>
      </c>
      <c r="L77" s="242">
        <v>39.8</v>
      </c>
      <c r="M77" s="242">
        <v>40.4</v>
      </c>
      <c r="N77" s="242">
        <v>22.6</v>
      </c>
      <c r="O77" s="244">
        <v>11</v>
      </c>
      <c r="P77" s="242">
        <v>0.5</v>
      </c>
      <c r="Q77" s="242"/>
      <c r="R77" s="245">
        <v>271.4</v>
      </c>
      <c r="S77" s="91" t="s">
        <v>85</v>
      </c>
      <c r="T77" s="196">
        <v>6.5</v>
      </c>
      <c r="U77" s="572"/>
      <c r="V77" s="570"/>
      <c r="Y77" s="47"/>
      <c r="Z77" s="45"/>
      <c r="AA77" s="48"/>
      <c r="AB77" s="3"/>
      <c r="AC77" s="47"/>
      <c r="AD77" s="45"/>
      <c r="AE77" s="45"/>
      <c r="AF77" s="45"/>
      <c r="AG77" s="3"/>
      <c r="AH77" s="45"/>
      <c r="AI77" s="47"/>
      <c r="AJ77" s="47"/>
      <c r="AK77" s="47"/>
      <c r="AL77" s="47"/>
      <c r="AM77" s="47"/>
      <c r="AN77" s="3"/>
    </row>
    <row r="78" spans="1:40" ht="12.75">
      <c r="A78" s="196">
        <v>53</v>
      </c>
      <c r="B78" s="240" t="s">
        <v>662</v>
      </c>
      <c r="C78" s="241" t="s">
        <v>619</v>
      </c>
      <c r="D78" s="303">
        <v>2013</v>
      </c>
      <c r="E78" s="242">
        <v>16.3</v>
      </c>
      <c r="F78" s="242">
        <v>16.2</v>
      </c>
      <c r="G78" s="242">
        <v>116.8</v>
      </c>
      <c r="H78" s="242">
        <v>98.4</v>
      </c>
      <c r="I78" s="242">
        <v>100.2</v>
      </c>
      <c r="J78" s="242" t="s">
        <v>319</v>
      </c>
      <c r="K78" s="242" t="s">
        <v>319</v>
      </c>
      <c r="L78" s="242">
        <v>38.1</v>
      </c>
      <c r="M78" s="242">
        <v>30.9</v>
      </c>
      <c r="N78" s="242">
        <v>27.6</v>
      </c>
      <c r="O78" s="244">
        <v>9</v>
      </c>
      <c r="P78" s="242">
        <v>0.5</v>
      </c>
      <c r="Q78" s="242"/>
      <c r="R78" s="245">
        <v>271.2</v>
      </c>
      <c r="S78" s="437" t="s">
        <v>85</v>
      </c>
      <c r="T78" s="479" t="s">
        <v>497</v>
      </c>
      <c r="U78" s="571"/>
      <c r="V78" s="570"/>
      <c r="Y78" s="47"/>
      <c r="Z78" s="45"/>
      <c r="AA78" s="48"/>
      <c r="AB78" s="3"/>
      <c r="AC78" s="47"/>
      <c r="AD78" s="45"/>
      <c r="AE78" s="45"/>
      <c r="AF78" s="45"/>
      <c r="AG78" s="3"/>
      <c r="AH78" s="45"/>
      <c r="AI78" s="47"/>
      <c r="AJ78" s="47"/>
      <c r="AK78" s="47"/>
      <c r="AL78" s="47"/>
      <c r="AM78" s="47"/>
      <c r="AN78" s="3"/>
    </row>
    <row r="79" spans="1:40" ht="12.75">
      <c r="A79" s="247">
        <v>54</v>
      </c>
      <c r="B79" s="321" t="s">
        <v>472</v>
      </c>
      <c r="C79" s="96" t="s">
        <v>409</v>
      </c>
      <c r="D79" s="159">
        <v>2013</v>
      </c>
      <c r="E79" s="226">
        <v>16.3</v>
      </c>
      <c r="F79" s="226">
        <v>16.3</v>
      </c>
      <c r="G79" s="226">
        <v>100</v>
      </c>
      <c r="H79" s="226">
        <v>85.2</v>
      </c>
      <c r="I79" s="226">
        <v>97.3</v>
      </c>
      <c r="J79" s="159"/>
      <c r="K79" s="159"/>
      <c r="L79" s="226">
        <f>9.7+9.9+8.9+7.7+9.4</f>
        <v>45.6</v>
      </c>
      <c r="M79" s="226">
        <f>7.8+8+9.9+8.6+8.6</f>
        <v>42.900000000000006</v>
      </c>
      <c r="N79" s="322">
        <v>28.76</v>
      </c>
      <c r="O79" s="159">
        <v>11</v>
      </c>
      <c r="P79" s="226"/>
      <c r="Q79" s="226"/>
      <c r="R79" s="349">
        <v>271.14</v>
      </c>
      <c r="S79" s="152" t="s">
        <v>85</v>
      </c>
      <c r="T79" s="478" t="s">
        <v>500</v>
      </c>
      <c r="U79" s="572"/>
      <c r="V79" s="570"/>
      <c r="Y79" s="47"/>
      <c r="Z79" s="45"/>
      <c r="AA79" s="48"/>
      <c r="AB79" s="3"/>
      <c r="AC79" s="47"/>
      <c r="AD79" s="45"/>
      <c r="AE79" s="45"/>
      <c r="AF79" s="45"/>
      <c r="AG79" s="3"/>
      <c r="AH79" s="45"/>
      <c r="AI79" s="47"/>
      <c r="AJ79" s="47"/>
      <c r="AK79" s="47"/>
      <c r="AL79" s="47"/>
      <c r="AM79" s="47"/>
      <c r="AN79" s="3"/>
    </row>
    <row r="80" spans="1:40" ht="14.25" customHeight="1">
      <c r="A80" s="196">
        <v>55</v>
      </c>
      <c r="B80" s="240" t="s">
        <v>441</v>
      </c>
      <c r="C80" s="241" t="s">
        <v>392</v>
      </c>
      <c r="D80" s="246">
        <v>2014</v>
      </c>
      <c r="E80" s="242">
        <v>15.8</v>
      </c>
      <c r="F80" s="242">
        <v>15.7</v>
      </c>
      <c r="G80" s="242">
        <v>120</v>
      </c>
      <c r="H80" s="242">
        <v>97.1</v>
      </c>
      <c r="I80" s="242">
        <v>92.3</v>
      </c>
      <c r="J80" s="242"/>
      <c r="K80" s="242"/>
      <c r="L80" s="242">
        <v>42</v>
      </c>
      <c r="M80" s="242">
        <v>43.5</v>
      </c>
      <c r="N80" s="242">
        <v>21.1</v>
      </c>
      <c r="O80" s="244">
        <v>14</v>
      </c>
      <c r="P80" s="226">
        <v>1</v>
      </c>
      <c r="Q80" s="226">
        <v>1</v>
      </c>
      <c r="R80" s="245">
        <v>270.9</v>
      </c>
      <c r="S80" s="312" t="s">
        <v>85</v>
      </c>
      <c r="T80" s="479" t="s">
        <v>391</v>
      </c>
      <c r="U80" s="571"/>
      <c r="V80" s="570"/>
      <c r="Y80" s="47"/>
      <c r="Z80" s="45"/>
      <c r="AA80" s="48"/>
      <c r="AB80" s="3"/>
      <c r="AC80" s="47"/>
      <c r="AD80" s="45"/>
      <c r="AE80" s="45"/>
      <c r="AF80" s="45"/>
      <c r="AG80" s="3"/>
      <c r="AH80" s="45"/>
      <c r="AI80" s="47"/>
      <c r="AJ80" s="47"/>
      <c r="AK80" s="47"/>
      <c r="AL80" s="47"/>
      <c r="AM80" s="47"/>
      <c r="AN80" s="3"/>
    </row>
    <row r="81" spans="1:40" ht="12.75">
      <c r="A81" s="247">
        <v>56</v>
      </c>
      <c r="B81" s="240" t="s">
        <v>663</v>
      </c>
      <c r="C81" s="241" t="s">
        <v>531</v>
      </c>
      <c r="D81" s="246">
        <v>2014</v>
      </c>
      <c r="E81" s="242">
        <v>15.9</v>
      </c>
      <c r="F81" s="242">
        <v>16.5</v>
      </c>
      <c r="G81" s="242">
        <v>122.6</v>
      </c>
      <c r="H81" s="242">
        <v>95.9</v>
      </c>
      <c r="I81" s="242">
        <v>95.3</v>
      </c>
      <c r="J81" s="242" t="s">
        <v>319</v>
      </c>
      <c r="K81" s="242" t="s">
        <v>319</v>
      </c>
      <c r="L81" s="242">
        <v>35.7</v>
      </c>
      <c r="M81" s="242">
        <v>36.9</v>
      </c>
      <c r="N81" s="242">
        <v>27</v>
      </c>
      <c r="O81" s="244">
        <v>8</v>
      </c>
      <c r="P81" s="242">
        <v>1</v>
      </c>
      <c r="Q81" s="242"/>
      <c r="R81" s="245">
        <v>270.5</v>
      </c>
      <c r="S81" s="437" t="s">
        <v>85</v>
      </c>
      <c r="T81" s="479" t="s">
        <v>499</v>
      </c>
      <c r="U81" s="572"/>
      <c r="V81" s="570"/>
      <c r="Y81" s="47"/>
      <c r="Z81" s="45"/>
      <c r="AA81" s="48"/>
      <c r="AB81" s="3"/>
      <c r="AC81" s="47"/>
      <c r="AD81" s="45"/>
      <c r="AE81" s="45"/>
      <c r="AF81" s="45"/>
      <c r="AG81" s="3"/>
      <c r="AH81" s="45"/>
      <c r="AI81" s="47"/>
      <c r="AJ81" s="47"/>
      <c r="AK81" s="47"/>
      <c r="AL81" s="47"/>
      <c r="AM81" s="47"/>
      <c r="AN81" s="3"/>
    </row>
    <row r="82" spans="1:40" ht="12.75">
      <c r="A82" s="196">
        <v>57</v>
      </c>
      <c r="B82" s="240" t="s">
        <v>380</v>
      </c>
      <c r="C82" s="241" t="s">
        <v>321</v>
      </c>
      <c r="D82" s="303">
        <v>2013</v>
      </c>
      <c r="E82" s="242">
        <v>16.4</v>
      </c>
      <c r="F82" s="242">
        <v>16.3</v>
      </c>
      <c r="G82" s="242">
        <v>111.5</v>
      </c>
      <c r="H82" s="242">
        <v>88</v>
      </c>
      <c r="I82" s="242">
        <v>85.8</v>
      </c>
      <c r="J82" s="242" t="s">
        <v>319</v>
      </c>
      <c r="K82" s="242" t="s">
        <v>319</v>
      </c>
      <c r="L82" s="242">
        <v>45.7</v>
      </c>
      <c r="M82" s="242">
        <v>47.3</v>
      </c>
      <c r="N82" s="242">
        <v>24.3</v>
      </c>
      <c r="O82" s="244">
        <v>10</v>
      </c>
      <c r="P82" s="242"/>
      <c r="Q82" s="242"/>
      <c r="R82" s="245">
        <v>270.1</v>
      </c>
      <c r="S82" s="245" t="s">
        <v>85</v>
      </c>
      <c r="T82" s="478"/>
      <c r="U82" s="571"/>
      <c r="V82" s="570"/>
      <c r="Y82" s="47"/>
      <c r="Z82" s="45"/>
      <c r="AA82" s="48"/>
      <c r="AB82" s="3"/>
      <c r="AC82" s="47"/>
      <c r="AD82" s="45"/>
      <c r="AE82" s="45"/>
      <c r="AF82" s="45"/>
      <c r="AG82" s="3"/>
      <c r="AH82" s="45"/>
      <c r="AI82" s="47"/>
      <c r="AJ82" s="47"/>
      <c r="AK82" s="47"/>
      <c r="AL82" s="47"/>
      <c r="AM82" s="47"/>
      <c r="AN82" s="3"/>
    </row>
    <row r="83" spans="1:40" ht="12.75">
      <c r="A83" s="247">
        <v>58</v>
      </c>
      <c r="B83" s="240" t="s">
        <v>664</v>
      </c>
      <c r="C83" s="241" t="s">
        <v>619</v>
      </c>
      <c r="D83" s="303">
        <v>2014</v>
      </c>
      <c r="E83" s="242">
        <v>15.8</v>
      </c>
      <c r="F83" s="242">
        <v>16.1</v>
      </c>
      <c r="G83" s="242">
        <v>101</v>
      </c>
      <c r="H83" s="242">
        <v>99.7</v>
      </c>
      <c r="I83" s="242">
        <v>101</v>
      </c>
      <c r="J83" s="242"/>
      <c r="K83" s="242"/>
      <c r="L83" s="242">
        <v>45.6</v>
      </c>
      <c r="M83" s="242">
        <v>43.8</v>
      </c>
      <c r="N83" s="242">
        <v>20.3</v>
      </c>
      <c r="O83" s="244">
        <v>14</v>
      </c>
      <c r="P83" s="242">
        <v>1</v>
      </c>
      <c r="Q83" s="242">
        <v>0.5</v>
      </c>
      <c r="R83" s="245">
        <v>269.7</v>
      </c>
      <c r="S83" s="437" t="s">
        <v>85</v>
      </c>
      <c r="T83" s="480">
        <v>4.5</v>
      </c>
      <c r="U83" s="572"/>
      <c r="V83" s="570"/>
      <c r="Y83" s="47"/>
      <c r="Z83" s="45"/>
      <c r="AA83" s="48"/>
      <c r="AB83" s="3"/>
      <c r="AC83" s="47"/>
      <c r="AD83" s="45"/>
      <c r="AE83" s="45"/>
      <c r="AF83" s="45"/>
      <c r="AG83" s="3"/>
      <c r="AH83" s="45"/>
      <c r="AI83" s="47"/>
      <c r="AJ83" s="47"/>
      <c r="AK83" s="47"/>
      <c r="AL83" s="47"/>
      <c r="AM83" s="47"/>
      <c r="AN83" s="3"/>
    </row>
    <row r="84" spans="1:40" ht="12.75">
      <c r="A84" s="196">
        <v>59</v>
      </c>
      <c r="B84" s="240" t="s">
        <v>942</v>
      </c>
      <c r="C84" s="241" t="s">
        <v>512</v>
      </c>
      <c r="D84" s="303">
        <v>2010</v>
      </c>
      <c r="E84" s="242">
        <v>18.4</v>
      </c>
      <c r="F84" s="242">
        <v>18.5</v>
      </c>
      <c r="G84" s="242">
        <v>104.5</v>
      </c>
      <c r="H84" s="242">
        <v>82.6</v>
      </c>
      <c r="I84" s="242">
        <v>82.1</v>
      </c>
      <c r="J84" s="242" t="s">
        <v>319</v>
      </c>
      <c r="K84" s="242" t="s">
        <v>319</v>
      </c>
      <c r="L84" s="242">
        <v>47.4</v>
      </c>
      <c r="M84" s="242">
        <v>57.6</v>
      </c>
      <c r="N84" s="242">
        <v>21.8</v>
      </c>
      <c r="O84" s="331">
        <v>11</v>
      </c>
      <c r="P84" s="242">
        <v>2</v>
      </c>
      <c r="Q84" s="242">
        <v>0.5</v>
      </c>
      <c r="R84" s="245">
        <v>269.1</v>
      </c>
      <c r="S84" s="312" t="s">
        <v>85</v>
      </c>
      <c r="T84" s="569"/>
      <c r="U84" s="571"/>
      <c r="V84" s="570"/>
      <c r="Y84" s="47"/>
      <c r="Z84" s="45"/>
      <c r="AA84" s="48"/>
      <c r="AB84" s="3"/>
      <c r="AC84" s="47"/>
      <c r="AD84" s="45"/>
      <c r="AE84" s="45"/>
      <c r="AF84" s="45"/>
      <c r="AG84" s="3"/>
      <c r="AH84" s="45"/>
      <c r="AI84" s="47"/>
      <c r="AJ84" s="47"/>
      <c r="AK84" s="47"/>
      <c r="AL84" s="47"/>
      <c r="AM84" s="47"/>
      <c r="AN84" s="3"/>
    </row>
    <row r="85" spans="1:40" ht="12.75">
      <c r="A85" s="247">
        <v>60</v>
      </c>
      <c r="B85" s="240" t="s">
        <v>377</v>
      </c>
      <c r="C85" s="241" t="s">
        <v>321</v>
      </c>
      <c r="D85" s="246">
        <v>2014</v>
      </c>
      <c r="E85" s="242">
        <v>14.3</v>
      </c>
      <c r="F85" s="242">
        <v>14.3</v>
      </c>
      <c r="G85" s="242">
        <v>104</v>
      </c>
      <c r="H85" s="242">
        <v>94.8</v>
      </c>
      <c r="I85" s="242">
        <v>96</v>
      </c>
      <c r="J85" s="242" t="s">
        <v>319</v>
      </c>
      <c r="K85" s="242" t="s">
        <v>319</v>
      </c>
      <c r="L85" s="242">
        <v>42.6</v>
      </c>
      <c r="M85" s="242">
        <v>43.9</v>
      </c>
      <c r="N85" s="242">
        <v>28.4</v>
      </c>
      <c r="O85" s="244">
        <v>9</v>
      </c>
      <c r="P85" s="242">
        <v>1</v>
      </c>
      <c r="Q85" s="242"/>
      <c r="R85" s="245">
        <v>268.6</v>
      </c>
      <c r="S85" s="245" t="s">
        <v>85</v>
      </c>
      <c r="T85" s="478"/>
      <c r="U85" s="572"/>
      <c r="V85" s="570"/>
      <c r="Y85" s="47"/>
      <c r="Z85" s="45"/>
      <c r="AA85" s="48"/>
      <c r="AB85" s="3"/>
      <c r="AC85" s="47"/>
      <c r="AD85" s="45"/>
      <c r="AE85" s="45"/>
      <c r="AF85" s="45"/>
      <c r="AG85" s="3"/>
      <c r="AH85" s="45"/>
      <c r="AI85" s="47"/>
      <c r="AJ85" s="47"/>
      <c r="AK85" s="47"/>
      <c r="AL85" s="47"/>
      <c r="AM85" s="47"/>
      <c r="AN85" s="3"/>
    </row>
    <row r="86" spans="1:40" ht="12.75" customHeight="1">
      <c r="A86" s="196">
        <v>61</v>
      </c>
      <c r="B86" s="240" t="s">
        <v>378</v>
      </c>
      <c r="C86" s="241" t="s">
        <v>321</v>
      </c>
      <c r="D86" s="303">
        <v>1999</v>
      </c>
      <c r="E86" s="242">
        <v>15</v>
      </c>
      <c r="F86" s="242">
        <v>16</v>
      </c>
      <c r="G86" s="242">
        <v>103</v>
      </c>
      <c r="H86" s="242">
        <v>98.5</v>
      </c>
      <c r="I86" s="242">
        <v>95.5</v>
      </c>
      <c r="J86" s="242" t="s">
        <v>319</v>
      </c>
      <c r="K86" s="242" t="s">
        <v>319</v>
      </c>
      <c r="L86" s="242">
        <v>44.9</v>
      </c>
      <c r="M86" s="242">
        <v>41.8</v>
      </c>
      <c r="N86" s="242">
        <v>23.4</v>
      </c>
      <c r="O86" s="244">
        <v>11</v>
      </c>
      <c r="P86" s="242">
        <v>1</v>
      </c>
      <c r="Q86" s="242"/>
      <c r="R86" s="245">
        <v>268.3</v>
      </c>
      <c r="S86" s="245" t="s">
        <v>85</v>
      </c>
      <c r="T86" s="478"/>
      <c r="U86" s="571"/>
      <c r="V86" s="570"/>
      <c r="Y86" s="47"/>
      <c r="Z86" s="45"/>
      <c r="AA86" s="48"/>
      <c r="AB86" s="3"/>
      <c r="AC86" s="47"/>
      <c r="AD86" s="45"/>
      <c r="AE86" s="45"/>
      <c r="AF86" s="45"/>
      <c r="AG86" s="3"/>
      <c r="AH86" s="45"/>
      <c r="AI86" s="47"/>
      <c r="AJ86" s="47"/>
      <c r="AK86" s="47"/>
      <c r="AL86" s="47"/>
      <c r="AM86" s="47"/>
      <c r="AN86" s="3"/>
    </row>
    <row r="87" spans="1:40" ht="12.75">
      <c r="A87" s="247">
        <v>62</v>
      </c>
      <c r="B87" s="240" t="s">
        <v>574</v>
      </c>
      <c r="C87" s="241" t="s">
        <v>512</v>
      </c>
      <c r="D87" s="303">
        <v>2014</v>
      </c>
      <c r="E87" s="242">
        <v>18.3</v>
      </c>
      <c r="F87" s="242">
        <v>18.2</v>
      </c>
      <c r="G87" s="242">
        <v>124.5</v>
      </c>
      <c r="H87" s="242">
        <v>84.5</v>
      </c>
      <c r="I87" s="242">
        <v>75.6</v>
      </c>
      <c r="J87" s="242"/>
      <c r="K87" s="242"/>
      <c r="L87" s="242">
        <v>48.5</v>
      </c>
      <c r="M87" s="242">
        <v>52.8</v>
      </c>
      <c r="N87" s="242">
        <v>17.2</v>
      </c>
      <c r="O87" s="244">
        <v>13</v>
      </c>
      <c r="P87" s="242">
        <v>3</v>
      </c>
      <c r="Q87" s="242">
        <v>0.5</v>
      </c>
      <c r="R87" s="245">
        <v>268.3</v>
      </c>
      <c r="S87" s="381" t="s">
        <v>85</v>
      </c>
      <c r="T87" s="438" t="s">
        <v>388</v>
      </c>
      <c r="U87" s="572"/>
      <c r="V87" s="570"/>
      <c r="Y87" s="47"/>
      <c r="Z87" s="45"/>
      <c r="AA87" s="48"/>
      <c r="AB87" s="3"/>
      <c r="AC87" s="47"/>
      <c r="AD87" s="45"/>
      <c r="AE87" s="45"/>
      <c r="AF87" s="45"/>
      <c r="AG87" s="3"/>
      <c r="AH87" s="45"/>
      <c r="AI87" s="47"/>
      <c r="AJ87" s="47"/>
      <c r="AK87" s="47"/>
      <c r="AL87" s="47"/>
      <c r="AM87" s="47"/>
      <c r="AN87" s="3"/>
    </row>
    <row r="88" spans="1:40" ht="12.75">
      <c r="A88" s="196">
        <v>63</v>
      </c>
      <c r="B88" s="321" t="s">
        <v>481</v>
      </c>
      <c r="C88" s="96" t="s">
        <v>409</v>
      </c>
      <c r="D88" s="159">
        <v>2014</v>
      </c>
      <c r="E88" s="226">
        <v>15.3</v>
      </c>
      <c r="F88" s="226">
        <v>15.7</v>
      </c>
      <c r="G88" s="226">
        <v>106</v>
      </c>
      <c r="H88" s="226">
        <v>91.6</v>
      </c>
      <c r="I88" s="226">
        <v>87.5</v>
      </c>
      <c r="J88" s="159"/>
      <c r="K88" s="159"/>
      <c r="L88" s="226">
        <f>7.2+8+10.2+10.1+13.7</f>
        <v>49.2</v>
      </c>
      <c r="M88" s="226">
        <f>9.1+10.9+11.4+11.2+9.5</f>
        <v>52.099999999999994</v>
      </c>
      <c r="N88" s="322">
        <v>21.86</v>
      </c>
      <c r="O88" s="159">
        <v>10</v>
      </c>
      <c r="P88" s="226">
        <v>3</v>
      </c>
      <c r="Q88" s="226"/>
      <c r="R88" s="349">
        <v>268.26</v>
      </c>
      <c r="S88" s="152" t="s">
        <v>85</v>
      </c>
      <c r="T88" s="478" t="s">
        <v>388</v>
      </c>
      <c r="U88" s="571"/>
      <c r="V88" s="570"/>
      <c r="Y88" s="47"/>
      <c r="Z88" s="45"/>
      <c r="AA88" s="48"/>
      <c r="AB88" s="3"/>
      <c r="AC88" s="47"/>
      <c r="AD88" s="45"/>
      <c r="AE88" s="45"/>
      <c r="AF88" s="45"/>
      <c r="AG88" s="3"/>
      <c r="AH88" s="45"/>
      <c r="AI88" s="47"/>
      <c r="AJ88" s="47"/>
      <c r="AK88" s="47"/>
      <c r="AL88" s="47"/>
      <c r="AM88" s="47"/>
      <c r="AN88" s="3"/>
    </row>
    <row r="89" spans="1:40" ht="12.75">
      <c r="A89" s="247">
        <v>64</v>
      </c>
      <c r="B89" s="240" t="s">
        <v>382</v>
      </c>
      <c r="C89" s="241" t="s">
        <v>321</v>
      </c>
      <c r="D89" s="303">
        <v>2014</v>
      </c>
      <c r="E89" s="242">
        <v>14.4</v>
      </c>
      <c r="F89" s="242">
        <v>14.7</v>
      </c>
      <c r="G89" s="242">
        <v>108</v>
      </c>
      <c r="H89" s="242">
        <v>94.1</v>
      </c>
      <c r="I89" s="242">
        <v>96.4</v>
      </c>
      <c r="J89" s="242" t="s">
        <v>319</v>
      </c>
      <c r="K89" s="242" t="s">
        <v>319</v>
      </c>
      <c r="L89" s="242">
        <v>37.3</v>
      </c>
      <c r="M89" s="242">
        <v>38.5</v>
      </c>
      <c r="N89" s="242">
        <v>32.5</v>
      </c>
      <c r="O89" s="244">
        <v>8</v>
      </c>
      <c r="P89" s="242"/>
      <c r="Q89" s="242"/>
      <c r="R89" s="245">
        <v>268.1</v>
      </c>
      <c r="S89" s="245" t="s">
        <v>85</v>
      </c>
      <c r="T89" s="478"/>
      <c r="U89" s="572"/>
      <c r="V89" s="570"/>
      <c r="Y89" s="47"/>
      <c r="Z89" s="45"/>
      <c r="AA89" s="48"/>
      <c r="AB89" s="3"/>
      <c r="AC89" s="47"/>
      <c r="AD89" s="45"/>
      <c r="AE89" s="45"/>
      <c r="AF89" s="45"/>
      <c r="AG89" s="3"/>
      <c r="AH89" s="45"/>
      <c r="AI89" s="47"/>
      <c r="AJ89" s="47"/>
      <c r="AK89" s="47"/>
      <c r="AL89" s="47"/>
      <c r="AM89" s="47"/>
      <c r="AN89" s="3"/>
    </row>
    <row r="90" spans="1:40" ht="12.75" customHeight="1">
      <c r="A90" s="196">
        <v>65</v>
      </c>
      <c r="B90" s="240" t="s">
        <v>426</v>
      </c>
      <c r="C90" s="241" t="s">
        <v>424</v>
      </c>
      <c r="D90" s="331">
        <v>2014</v>
      </c>
      <c r="E90" s="246">
        <v>16.8</v>
      </c>
      <c r="F90" s="242">
        <v>16.3</v>
      </c>
      <c r="G90" s="242">
        <v>113</v>
      </c>
      <c r="H90" s="246">
        <v>84.5</v>
      </c>
      <c r="I90" s="246">
        <v>92.5</v>
      </c>
      <c r="J90" s="242"/>
      <c r="K90" s="246"/>
      <c r="L90" s="246">
        <v>44.5</v>
      </c>
      <c r="M90" s="246">
        <v>39.6</v>
      </c>
      <c r="N90" s="242">
        <v>26.3</v>
      </c>
      <c r="O90" s="244">
        <v>9</v>
      </c>
      <c r="P90" s="96"/>
      <c r="Q90" s="159">
        <v>0.5</v>
      </c>
      <c r="R90" s="245">
        <v>267.6</v>
      </c>
      <c r="S90" s="245" t="s">
        <v>85</v>
      </c>
      <c r="T90" s="480"/>
      <c r="U90" s="571"/>
      <c r="V90" s="570"/>
      <c r="Y90" s="47"/>
      <c r="Z90" s="45"/>
      <c r="AA90" s="48"/>
      <c r="AB90" s="3"/>
      <c r="AC90" s="47"/>
      <c r="AD90" s="45"/>
      <c r="AE90" s="45"/>
      <c r="AF90" s="45"/>
      <c r="AG90" s="3"/>
      <c r="AH90" s="45"/>
      <c r="AI90" s="47"/>
      <c r="AJ90" s="47"/>
      <c r="AK90" s="47"/>
      <c r="AL90" s="47"/>
      <c r="AM90" s="47"/>
      <c r="AN90" s="3"/>
    </row>
    <row r="91" spans="1:40" ht="14.25" customHeight="1">
      <c r="A91" s="247">
        <v>66</v>
      </c>
      <c r="B91" s="240" t="s">
        <v>608</v>
      </c>
      <c r="C91" s="241" t="s">
        <v>618</v>
      </c>
      <c r="D91" s="246">
        <v>2014</v>
      </c>
      <c r="E91" s="242">
        <v>15.1</v>
      </c>
      <c r="F91" s="242">
        <v>16</v>
      </c>
      <c r="G91" s="242">
        <v>103</v>
      </c>
      <c r="H91" s="242">
        <v>95</v>
      </c>
      <c r="I91" s="242">
        <v>93.4</v>
      </c>
      <c r="J91" s="242" t="s">
        <v>319</v>
      </c>
      <c r="K91" s="242" t="s">
        <v>319</v>
      </c>
      <c r="L91" s="242">
        <v>45.4</v>
      </c>
      <c r="M91" s="242">
        <v>42.3</v>
      </c>
      <c r="N91" s="242">
        <v>24.3</v>
      </c>
      <c r="O91" s="244">
        <v>11</v>
      </c>
      <c r="P91" s="242">
        <v>0.5</v>
      </c>
      <c r="Q91" s="242"/>
      <c r="R91" s="245">
        <v>267.6</v>
      </c>
      <c r="S91" s="437" t="s">
        <v>85</v>
      </c>
      <c r="T91" s="479" t="s">
        <v>500</v>
      </c>
      <c r="U91" s="572"/>
      <c r="V91" s="570"/>
      <c r="Y91" s="47"/>
      <c r="Z91" s="45"/>
      <c r="AA91" s="48"/>
      <c r="AB91" s="3"/>
      <c r="AC91" s="47"/>
      <c r="AD91" s="45"/>
      <c r="AE91" s="45"/>
      <c r="AF91" s="45"/>
      <c r="AG91" s="3"/>
      <c r="AH91" s="45"/>
      <c r="AI91" s="47"/>
      <c r="AJ91" s="47"/>
      <c r="AK91" s="47"/>
      <c r="AL91" s="47"/>
      <c r="AM91" s="47"/>
      <c r="AN91" s="3"/>
    </row>
    <row r="92" spans="1:40" ht="12.75">
      <c r="A92" s="196">
        <v>67</v>
      </c>
      <c r="B92" s="240" t="s">
        <v>943</v>
      </c>
      <c r="C92" s="241" t="s">
        <v>456</v>
      </c>
      <c r="D92" s="303">
        <v>2013</v>
      </c>
      <c r="E92" s="242">
        <v>16.3</v>
      </c>
      <c r="F92" s="242">
        <v>16.2</v>
      </c>
      <c r="G92" s="242">
        <v>115.5</v>
      </c>
      <c r="H92" s="242">
        <v>93.5</v>
      </c>
      <c r="I92" s="242">
        <v>89</v>
      </c>
      <c r="J92" s="313"/>
      <c r="K92" s="313"/>
      <c r="L92" s="242">
        <v>43</v>
      </c>
      <c r="M92" s="242">
        <v>42.3</v>
      </c>
      <c r="N92" s="242">
        <v>21.1</v>
      </c>
      <c r="O92" s="159">
        <v>16</v>
      </c>
      <c r="P92" s="242">
        <v>0.5</v>
      </c>
      <c r="Q92" s="96"/>
      <c r="R92" s="245">
        <v>267.5</v>
      </c>
      <c r="S92" s="312" t="s">
        <v>85</v>
      </c>
      <c r="T92" s="246" t="s">
        <v>388</v>
      </c>
      <c r="U92" s="571"/>
      <c r="V92" s="570"/>
      <c r="Y92" s="47"/>
      <c r="Z92" s="45"/>
      <c r="AA92" s="48"/>
      <c r="AB92" s="3"/>
      <c r="AC92" s="47"/>
      <c r="AD92" s="45"/>
      <c r="AE92" s="45"/>
      <c r="AF92" s="45"/>
      <c r="AG92" s="3"/>
      <c r="AH92" s="45"/>
      <c r="AI92" s="47"/>
      <c r="AJ92" s="47"/>
      <c r="AK92" s="47"/>
      <c r="AL92" s="47"/>
      <c r="AM92" s="47"/>
      <c r="AN92" s="3"/>
    </row>
    <row r="93" spans="1:46" ht="15" customHeight="1">
      <c r="A93" s="247">
        <v>68</v>
      </c>
      <c r="B93" s="321" t="s">
        <v>491</v>
      </c>
      <c r="C93" s="96" t="s">
        <v>409</v>
      </c>
      <c r="D93" s="159">
        <v>2014</v>
      </c>
      <c r="E93" s="226">
        <v>15.5</v>
      </c>
      <c r="F93" s="226">
        <v>16.1</v>
      </c>
      <c r="G93" s="226">
        <v>106.5</v>
      </c>
      <c r="H93" s="226">
        <v>93</v>
      </c>
      <c r="I93" s="226">
        <v>92.7</v>
      </c>
      <c r="J93" s="159"/>
      <c r="K93" s="159"/>
      <c r="L93" s="226">
        <f>8.7+10+9.6+9+9.3</f>
        <v>46.599999999999994</v>
      </c>
      <c r="M93" s="226">
        <f>9.4+10+8.6+10.1</f>
        <v>38.1</v>
      </c>
      <c r="N93" s="348">
        <v>25.69</v>
      </c>
      <c r="O93" s="159">
        <v>9</v>
      </c>
      <c r="P93" s="226">
        <v>1</v>
      </c>
      <c r="Q93" s="226"/>
      <c r="R93" s="349">
        <v>267.34</v>
      </c>
      <c r="S93" s="152" t="s">
        <v>85</v>
      </c>
      <c r="T93" s="478" t="s">
        <v>498</v>
      </c>
      <c r="U93" s="572"/>
      <c r="V93" s="570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3"/>
      <c r="AO93" s="3"/>
      <c r="AP93" s="3"/>
      <c r="AQ93" s="3"/>
      <c r="AR93" s="19"/>
      <c r="AS93" s="19"/>
      <c r="AT93" s="19"/>
    </row>
    <row r="94" spans="1:46" ht="12.75">
      <c r="A94" s="196">
        <v>69</v>
      </c>
      <c r="B94" s="240" t="s">
        <v>385</v>
      </c>
      <c r="C94" s="241" t="s">
        <v>321</v>
      </c>
      <c r="D94" s="246">
        <v>2013</v>
      </c>
      <c r="E94" s="242">
        <v>14.2</v>
      </c>
      <c r="F94" s="242">
        <v>14</v>
      </c>
      <c r="G94" s="242">
        <v>111</v>
      </c>
      <c r="H94" s="242">
        <v>92.4</v>
      </c>
      <c r="I94" s="242">
        <v>96.5</v>
      </c>
      <c r="J94" s="242" t="s">
        <v>319</v>
      </c>
      <c r="K94" s="242" t="s">
        <v>319</v>
      </c>
      <c r="L94" s="242">
        <v>44.4</v>
      </c>
      <c r="M94" s="242">
        <v>43.5</v>
      </c>
      <c r="N94" s="242">
        <v>24.9</v>
      </c>
      <c r="O94" s="244">
        <v>11</v>
      </c>
      <c r="P94" s="242">
        <v>2</v>
      </c>
      <c r="Q94" s="242">
        <v>1</v>
      </c>
      <c r="R94" s="245">
        <v>267.2</v>
      </c>
      <c r="S94" s="245" t="s">
        <v>85</v>
      </c>
      <c r="T94" s="478"/>
      <c r="U94" s="571"/>
      <c r="V94" s="570"/>
      <c r="Y94" s="119"/>
      <c r="Z94" s="118"/>
      <c r="AA94" s="120"/>
      <c r="AB94" s="19"/>
      <c r="AC94" s="119"/>
      <c r="AD94" s="118"/>
      <c r="AE94" s="118"/>
      <c r="AF94" s="118"/>
      <c r="AG94" s="19"/>
      <c r="AH94" s="118"/>
      <c r="AI94" s="119"/>
      <c r="AJ94" s="119"/>
      <c r="AK94" s="119"/>
      <c r="AL94" s="119"/>
      <c r="AM94" s="119"/>
      <c r="AN94" s="3"/>
      <c r="AO94" s="19"/>
      <c r="AP94" s="19"/>
      <c r="AQ94" s="19"/>
      <c r="AR94" s="19"/>
      <c r="AS94" s="19"/>
      <c r="AT94" s="19"/>
    </row>
    <row r="95" spans="1:46" ht="12.75">
      <c r="A95" s="247">
        <v>70</v>
      </c>
      <c r="B95" s="240" t="s">
        <v>440</v>
      </c>
      <c r="C95" s="241" t="s">
        <v>394</v>
      </c>
      <c r="D95" s="303">
        <v>2006</v>
      </c>
      <c r="E95" s="242">
        <v>17.5</v>
      </c>
      <c r="F95" s="242">
        <v>17.6</v>
      </c>
      <c r="G95" s="242">
        <v>94.2</v>
      </c>
      <c r="H95" s="242">
        <v>94</v>
      </c>
      <c r="I95" s="242">
        <v>96</v>
      </c>
      <c r="J95" s="96"/>
      <c r="K95" s="241" t="s">
        <v>319</v>
      </c>
      <c r="L95" s="242">
        <v>37.3</v>
      </c>
      <c r="M95" s="242">
        <v>42.2</v>
      </c>
      <c r="N95" s="242">
        <v>29.9</v>
      </c>
      <c r="O95" s="244">
        <v>9</v>
      </c>
      <c r="P95" s="226">
        <v>1</v>
      </c>
      <c r="Q95" s="313" t="s">
        <v>319</v>
      </c>
      <c r="R95" s="245">
        <v>266.8</v>
      </c>
      <c r="S95" s="312" t="s">
        <v>85</v>
      </c>
      <c r="T95" s="438" t="s">
        <v>387</v>
      </c>
      <c r="U95" s="572"/>
      <c r="V95" s="570"/>
      <c r="Y95" s="119"/>
      <c r="Z95" s="118"/>
      <c r="AA95" s="120"/>
      <c r="AB95" s="19"/>
      <c r="AC95" s="119"/>
      <c r="AD95" s="118"/>
      <c r="AE95" s="118"/>
      <c r="AF95" s="118"/>
      <c r="AG95" s="19"/>
      <c r="AH95" s="118"/>
      <c r="AI95" s="119"/>
      <c r="AJ95" s="119"/>
      <c r="AK95" s="119"/>
      <c r="AL95" s="119"/>
      <c r="AM95" s="119"/>
      <c r="AN95" s="3"/>
      <c r="AO95" s="19"/>
      <c r="AP95" s="19"/>
      <c r="AQ95" s="19"/>
      <c r="AR95" s="19"/>
      <c r="AS95" s="19"/>
      <c r="AT95" s="19"/>
    </row>
    <row r="96" spans="1:46" ht="12" customHeight="1">
      <c r="A96" s="196">
        <v>71</v>
      </c>
      <c r="B96" s="240" t="s">
        <v>439</v>
      </c>
      <c r="C96" s="241" t="s">
        <v>392</v>
      </c>
      <c r="D96" s="246">
        <v>2014</v>
      </c>
      <c r="E96" s="242">
        <v>14.3</v>
      </c>
      <c r="F96" s="242">
        <v>14.7</v>
      </c>
      <c r="G96" s="242">
        <v>96</v>
      </c>
      <c r="H96" s="242">
        <v>95.8</v>
      </c>
      <c r="I96" s="242">
        <v>96.4</v>
      </c>
      <c r="J96" s="242">
        <v>19</v>
      </c>
      <c r="K96" s="242">
        <v>19.3</v>
      </c>
      <c r="L96" s="242"/>
      <c r="M96" s="96"/>
      <c r="N96" s="242">
        <v>18.6</v>
      </c>
      <c r="O96" s="244">
        <v>15</v>
      </c>
      <c r="P96" s="226">
        <v>3</v>
      </c>
      <c r="Q96" s="226"/>
      <c r="R96" s="245">
        <v>266.7</v>
      </c>
      <c r="S96" s="312" t="s">
        <v>85</v>
      </c>
      <c r="T96" s="479" t="s">
        <v>387</v>
      </c>
      <c r="U96" s="571"/>
      <c r="V96" s="570"/>
      <c r="Y96" s="119"/>
      <c r="Z96" s="118"/>
      <c r="AA96" s="120"/>
      <c r="AB96" s="19"/>
      <c r="AC96" s="119"/>
      <c r="AD96" s="118"/>
      <c r="AE96" s="118"/>
      <c r="AF96" s="118"/>
      <c r="AG96" s="19"/>
      <c r="AH96" s="118"/>
      <c r="AI96" s="119"/>
      <c r="AJ96" s="119"/>
      <c r="AK96" s="119"/>
      <c r="AL96" s="119"/>
      <c r="AM96" s="119"/>
      <c r="AN96" s="3"/>
      <c r="AO96" s="19"/>
      <c r="AP96" s="19"/>
      <c r="AQ96" s="19"/>
      <c r="AR96" s="19"/>
      <c r="AS96" s="19"/>
      <c r="AT96" s="19"/>
    </row>
    <row r="97" spans="1:40" ht="12.75">
      <c r="A97" s="247">
        <v>72</v>
      </c>
      <c r="B97" s="240" t="s">
        <v>573</v>
      </c>
      <c r="C97" s="241" t="s">
        <v>512</v>
      </c>
      <c r="D97" s="303">
        <v>2011</v>
      </c>
      <c r="E97" s="242">
        <v>18.1</v>
      </c>
      <c r="F97" s="242">
        <v>18.2</v>
      </c>
      <c r="G97" s="242">
        <v>102.6</v>
      </c>
      <c r="H97" s="242">
        <v>88.8</v>
      </c>
      <c r="I97" s="242">
        <v>89.3</v>
      </c>
      <c r="J97" s="96"/>
      <c r="K97" s="96"/>
      <c r="L97" s="242">
        <v>47.4</v>
      </c>
      <c r="M97" s="242">
        <v>48.8</v>
      </c>
      <c r="N97" s="242">
        <v>21.3</v>
      </c>
      <c r="O97" s="244">
        <v>12</v>
      </c>
      <c r="P97" s="242">
        <v>4</v>
      </c>
      <c r="Q97" s="242"/>
      <c r="R97" s="245">
        <v>266.5</v>
      </c>
      <c r="S97" s="381" t="s">
        <v>85</v>
      </c>
      <c r="T97" s="438" t="s">
        <v>390</v>
      </c>
      <c r="U97" s="572"/>
      <c r="V97" s="570"/>
      <c r="Y97" s="116"/>
      <c r="Z97" s="115"/>
      <c r="AA97" s="117"/>
      <c r="AC97" s="116"/>
      <c r="AD97" s="115"/>
      <c r="AE97" s="115"/>
      <c r="AF97" s="115"/>
      <c r="AH97" s="115"/>
      <c r="AI97" s="116"/>
      <c r="AJ97" s="116"/>
      <c r="AK97" s="116"/>
      <c r="AL97" s="116"/>
      <c r="AM97" s="116"/>
      <c r="AN97" s="3"/>
    </row>
    <row r="98" spans="1:40" ht="12.75">
      <c r="A98" s="196">
        <v>73</v>
      </c>
      <c r="B98" s="240" t="s">
        <v>944</v>
      </c>
      <c r="C98" s="241" t="s">
        <v>456</v>
      </c>
      <c r="D98" s="303">
        <v>2014</v>
      </c>
      <c r="E98" s="242">
        <v>15.4</v>
      </c>
      <c r="F98" s="242">
        <v>16</v>
      </c>
      <c r="G98" s="242">
        <v>90.5</v>
      </c>
      <c r="H98" s="242">
        <v>99</v>
      </c>
      <c r="I98" s="242">
        <v>105</v>
      </c>
      <c r="J98" s="96"/>
      <c r="K98" s="241"/>
      <c r="L98" s="242">
        <v>43.3</v>
      </c>
      <c r="M98" s="242">
        <v>39.3</v>
      </c>
      <c r="N98" s="242">
        <v>25.8</v>
      </c>
      <c r="O98" s="159">
        <v>8</v>
      </c>
      <c r="P98" s="96"/>
      <c r="Q98" s="313" t="s">
        <v>319</v>
      </c>
      <c r="R98" s="245">
        <v>266.1</v>
      </c>
      <c r="S98" s="312" t="s">
        <v>85</v>
      </c>
      <c r="T98" s="242">
        <v>5.5</v>
      </c>
      <c r="U98" s="571"/>
      <c r="V98" s="570"/>
      <c r="Y98" s="113"/>
      <c r="Z98" s="112"/>
      <c r="AA98" s="114"/>
      <c r="AC98" s="113"/>
      <c r="AD98" s="112"/>
      <c r="AE98" s="112"/>
      <c r="AF98" s="112"/>
      <c r="AH98" s="112"/>
      <c r="AI98" s="113"/>
      <c r="AJ98" s="113"/>
      <c r="AK98" s="113"/>
      <c r="AL98" s="113"/>
      <c r="AM98" s="113"/>
      <c r="AN98" s="3"/>
    </row>
    <row r="99" spans="1:40" ht="12.75">
      <c r="A99" s="247">
        <v>74</v>
      </c>
      <c r="B99" s="321" t="s">
        <v>485</v>
      </c>
      <c r="C99" s="96" t="s">
        <v>359</v>
      </c>
      <c r="D99" s="159">
        <v>2014</v>
      </c>
      <c r="E99" s="226">
        <v>16</v>
      </c>
      <c r="F99" s="226">
        <v>15.9</v>
      </c>
      <c r="G99" s="226">
        <v>101.2</v>
      </c>
      <c r="H99" s="226">
        <v>96</v>
      </c>
      <c r="I99" s="226">
        <v>92.5</v>
      </c>
      <c r="J99" s="159"/>
      <c r="K99" s="159"/>
      <c r="L99" s="226">
        <f>8.3+8+8+7.5+7.8</f>
        <v>39.6</v>
      </c>
      <c r="M99" s="226">
        <f>6+8.4+9.2+7+6.5+8.4</f>
        <v>45.5</v>
      </c>
      <c r="N99" s="322">
        <v>20.85</v>
      </c>
      <c r="O99" s="159">
        <v>13</v>
      </c>
      <c r="P99" s="226"/>
      <c r="Q99" s="226"/>
      <c r="R99" s="349">
        <v>265.92</v>
      </c>
      <c r="S99" s="152" t="s">
        <v>85</v>
      </c>
      <c r="T99" s="478" t="s">
        <v>388</v>
      </c>
      <c r="U99" s="572"/>
      <c r="V99" s="570"/>
      <c r="Y99" s="113"/>
      <c r="Z99" s="112"/>
      <c r="AA99" s="114"/>
      <c r="AC99" s="113"/>
      <c r="AD99" s="112"/>
      <c r="AE99" s="112"/>
      <c r="AF99" s="112"/>
      <c r="AH99" s="112"/>
      <c r="AI99" s="113"/>
      <c r="AJ99" s="113"/>
      <c r="AK99" s="113"/>
      <c r="AL99" s="113"/>
      <c r="AM99" s="113"/>
      <c r="AN99" s="3"/>
    </row>
    <row r="100" spans="1:40" ht="12.75" customHeight="1">
      <c r="A100" s="196">
        <v>75</v>
      </c>
      <c r="B100" s="240" t="s">
        <v>336</v>
      </c>
      <c r="C100" s="241" t="s">
        <v>359</v>
      </c>
      <c r="D100" s="303">
        <v>2007</v>
      </c>
      <c r="E100" s="242">
        <v>15.2</v>
      </c>
      <c r="F100" s="242">
        <v>14.8</v>
      </c>
      <c r="G100" s="242">
        <v>105</v>
      </c>
      <c r="H100" s="242">
        <v>96.5</v>
      </c>
      <c r="I100" s="242">
        <v>98</v>
      </c>
      <c r="J100" s="242"/>
      <c r="K100" s="242"/>
      <c r="L100" s="243">
        <v>43.3</v>
      </c>
      <c r="M100" s="243">
        <v>44.6</v>
      </c>
      <c r="N100" s="242">
        <v>19.9</v>
      </c>
      <c r="O100" s="244">
        <v>14</v>
      </c>
      <c r="P100" s="242">
        <v>1</v>
      </c>
      <c r="Q100" s="242"/>
      <c r="R100" s="245">
        <v>265.8</v>
      </c>
      <c r="S100" s="245" t="s">
        <v>85</v>
      </c>
      <c r="T100" s="482"/>
      <c r="U100" s="571"/>
      <c r="V100" s="570"/>
      <c r="Y100" s="113"/>
      <c r="Z100" s="112"/>
      <c r="AA100" s="114"/>
      <c r="AC100" s="113"/>
      <c r="AD100" s="112"/>
      <c r="AE100" s="112"/>
      <c r="AF100" s="112"/>
      <c r="AH100" s="112"/>
      <c r="AI100" s="113"/>
      <c r="AJ100" s="113"/>
      <c r="AK100" s="113"/>
      <c r="AL100" s="113"/>
      <c r="AM100" s="113"/>
      <c r="AN100" s="3"/>
    </row>
    <row r="101" spans="1:40" ht="12.75" customHeight="1">
      <c r="A101" s="247">
        <v>76</v>
      </c>
      <c r="B101" s="240" t="s">
        <v>516</v>
      </c>
      <c r="C101" s="241" t="s">
        <v>515</v>
      </c>
      <c r="D101" s="303">
        <v>2013</v>
      </c>
      <c r="E101" s="242">
        <v>16.9</v>
      </c>
      <c r="F101" s="242">
        <v>17.1</v>
      </c>
      <c r="G101" s="242">
        <v>116.5</v>
      </c>
      <c r="H101" s="242">
        <v>88</v>
      </c>
      <c r="I101" s="242">
        <v>89</v>
      </c>
      <c r="J101" s="242">
        <v>14</v>
      </c>
      <c r="K101" s="242">
        <v>19.5</v>
      </c>
      <c r="L101" s="96"/>
      <c r="M101" s="96"/>
      <c r="N101" s="242">
        <v>15.8</v>
      </c>
      <c r="O101" s="244">
        <v>14</v>
      </c>
      <c r="P101" s="242">
        <v>0.5</v>
      </c>
      <c r="Q101" s="242">
        <v>0.5</v>
      </c>
      <c r="R101" s="245">
        <v>265.8</v>
      </c>
      <c r="S101" s="381" t="s">
        <v>85</v>
      </c>
      <c r="T101" s="438" t="s">
        <v>387</v>
      </c>
      <c r="U101" s="572"/>
      <c r="V101" s="570"/>
      <c r="Y101" s="113"/>
      <c r="Z101" s="112"/>
      <c r="AA101" s="114"/>
      <c r="AC101" s="113"/>
      <c r="AD101" s="112"/>
      <c r="AE101" s="112"/>
      <c r="AF101" s="112"/>
      <c r="AH101" s="112"/>
      <c r="AI101" s="113"/>
      <c r="AJ101" s="113"/>
      <c r="AK101" s="113"/>
      <c r="AL101" s="113"/>
      <c r="AM101" s="113"/>
      <c r="AN101" s="3"/>
    </row>
    <row r="102" spans="1:40" ht="12.75">
      <c r="A102" s="196">
        <v>77</v>
      </c>
      <c r="B102" s="240" t="s">
        <v>916</v>
      </c>
      <c r="C102" s="241" t="s">
        <v>456</v>
      </c>
      <c r="D102" s="246">
        <v>2014</v>
      </c>
      <c r="E102" s="242">
        <v>15.6</v>
      </c>
      <c r="F102" s="242">
        <v>15.5</v>
      </c>
      <c r="G102" s="242">
        <v>98.8</v>
      </c>
      <c r="H102" s="242">
        <v>90.4</v>
      </c>
      <c r="I102" s="242">
        <v>86</v>
      </c>
      <c r="J102" s="242">
        <v>23.3</v>
      </c>
      <c r="K102" s="242">
        <v>16.5</v>
      </c>
      <c r="L102" s="96"/>
      <c r="M102" s="96"/>
      <c r="N102" s="242">
        <v>17.6</v>
      </c>
      <c r="O102" s="331">
        <v>14</v>
      </c>
      <c r="P102" s="242">
        <v>1</v>
      </c>
      <c r="Q102" s="242">
        <v>0.5</v>
      </c>
      <c r="R102" s="245">
        <v>265.8</v>
      </c>
      <c r="S102" s="312" t="s">
        <v>85</v>
      </c>
      <c r="T102" s="569" t="s">
        <v>499</v>
      </c>
      <c r="U102" s="571"/>
      <c r="V102" s="570"/>
      <c r="Y102" s="113"/>
      <c r="Z102" s="112"/>
      <c r="AA102" s="114"/>
      <c r="AC102" s="113"/>
      <c r="AD102" s="112"/>
      <c r="AE102" s="112"/>
      <c r="AF102" s="112"/>
      <c r="AH102" s="112"/>
      <c r="AI102" s="113"/>
      <c r="AJ102" s="113"/>
      <c r="AK102" s="113"/>
      <c r="AL102" s="113"/>
      <c r="AM102" s="113"/>
      <c r="AN102" s="3"/>
    </row>
    <row r="103" spans="1:40" ht="12.75">
      <c r="A103" s="247">
        <v>78</v>
      </c>
      <c r="B103" s="240" t="s">
        <v>738</v>
      </c>
      <c r="C103" s="241" t="s">
        <v>508</v>
      </c>
      <c r="D103" s="303">
        <v>2004</v>
      </c>
      <c r="E103" s="242">
        <v>16.1</v>
      </c>
      <c r="F103" s="242">
        <v>16</v>
      </c>
      <c r="G103" s="242">
        <v>91</v>
      </c>
      <c r="H103" s="242">
        <v>91.3</v>
      </c>
      <c r="I103" s="242">
        <v>92.4</v>
      </c>
      <c r="J103" s="242" t="s">
        <v>319</v>
      </c>
      <c r="K103" s="242" t="s">
        <v>319</v>
      </c>
      <c r="L103" s="242">
        <v>40.7</v>
      </c>
      <c r="M103" s="242">
        <v>46.5</v>
      </c>
      <c r="N103" s="242">
        <v>29.7</v>
      </c>
      <c r="O103" s="244">
        <v>9</v>
      </c>
      <c r="P103" s="242"/>
      <c r="Q103" s="242"/>
      <c r="R103" s="245">
        <v>264.8</v>
      </c>
      <c r="S103" s="91" t="s">
        <v>85</v>
      </c>
      <c r="T103" s="196"/>
      <c r="U103" s="572"/>
      <c r="V103" s="570"/>
      <c r="Y103" s="113"/>
      <c r="Z103" s="112"/>
      <c r="AA103" s="114"/>
      <c r="AC103" s="113"/>
      <c r="AD103" s="112"/>
      <c r="AE103" s="112"/>
      <c r="AF103" s="112"/>
      <c r="AH103" s="112"/>
      <c r="AI103" s="113"/>
      <c r="AJ103" s="113"/>
      <c r="AK103" s="113"/>
      <c r="AL103" s="113"/>
      <c r="AM103" s="113"/>
      <c r="AN103" s="3"/>
    </row>
    <row r="104" spans="1:40" ht="15.75" customHeight="1">
      <c r="A104" s="196">
        <v>79</v>
      </c>
      <c r="B104" s="240" t="s">
        <v>384</v>
      </c>
      <c r="C104" s="241" t="s">
        <v>321</v>
      </c>
      <c r="D104" s="303">
        <v>2014</v>
      </c>
      <c r="E104" s="242">
        <v>14</v>
      </c>
      <c r="F104" s="242">
        <v>13.5</v>
      </c>
      <c r="G104" s="242">
        <v>92.5</v>
      </c>
      <c r="H104" s="242">
        <v>97</v>
      </c>
      <c r="I104" s="242">
        <v>102</v>
      </c>
      <c r="J104" s="242" t="s">
        <v>319</v>
      </c>
      <c r="K104" s="242" t="s">
        <v>319</v>
      </c>
      <c r="L104" s="242">
        <v>49.5</v>
      </c>
      <c r="M104" s="242">
        <v>36.5</v>
      </c>
      <c r="N104" s="242">
        <v>27.3</v>
      </c>
      <c r="O104" s="244">
        <v>9</v>
      </c>
      <c r="P104" s="242">
        <v>1</v>
      </c>
      <c r="Q104" s="242"/>
      <c r="R104" s="245">
        <v>264.5</v>
      </c>
      <c r="S104" s="245" t="s">
        <v>85</v>
      </c>
      <c r="T104" s="478"/>
      <c r="U104" s="571"/>
      <c r="V104" s="570"/>
      <c r="Y104" s="113"/>
      <c r="Z104" s="112"/>
      <c r="AA104" s="114"/>
      <c r="AC104" s="113"/>
      <c r="AD104" s="112"/>
      <c r="AE104" s="112"/>
      <c r="AF104" s="112"/>
      <c r="AH104" s="112"/>
      <c r="AI104" s="113"/>
      <c r="AJ104" s="113"/>
      <c r="AK104" s="113"/>
      <c r="AL104" s="113"/>
      <c r="AM104" s="113"/>
      <c r="AN104" s="3"/>
    </row>
    <row r="105" spans="1:40" ht="12.75">
      <c r="A105" s="247">
        <v>80</v>
      </c>
      <c r="B105" s="240" t="s">
        <v>575</v>
      </c>
      <c r="C105" s="241" t="s">
        <v>515</v>
      </c>
      <c r="D105" s="303">
        <v>2014</v>
      </c>
      <c r="E105" s="242">
        <v>14.1</v>
      </c>
      <c r="F105" s="242">
        <v>14.6</v>
      </c>
      <c r="G105" s="242">
        <v>122</v>
      </c>
      <c r="H105" s="242">
        <v>88.4</v>
      </c>
      <c r="I105" s="242">
        <v>85.5</v>
      </c>
      <c r="J105" s="96"/>
      <c r="K105" s="96"/>
      <c r="L105" s="242">
        <v>43.4</v>
      </c>
      <c r="M105" s="242">
        <v>44.5</v>
      </c>
      <c r="N105" s="242">
        <v>21.2</v>
      </c>
      <c r="O105" s="244">
        <v>10</v>
      </c>
      <c r="P105" s="242">
        <v>0.5</v>
      </c>
      <c r="Q105" s="242"/>
      <c r="R105" s="245">
        <v>264.5</v>
      </c>
      <c r="S105" s="381" t="s">
        <v>85</v>
      </c>
      <c r="T105" s="438" t="s">
        <v>387</v>
      </c>
      <c r="U105" s="572"/>
      <c r="V105" s="570"/>
      <c r="Y105" s="113"/>
      <c r="Z105" s="112"/>
      <c r="AA105" s="114"/>
      <c r="AC105" s="113"/>
      <c r="AD105" s="112"/>
      <c r="AE105" s="112"/>
      <c r="AF105" s="112"/>
      <c r="AH105" s="112"/>
      <c r="AI105" s="113"/>
      <c r="AJ105" s="113"/>
      <c r="AK105" s="113"/>
      <c r="AL105" s="113"/>
      <c r="AM105" s="113"/>
      <c r="AN105" s="3"/>
    </row>
    <row r="106" spans="1:40" ht="12.75">
      <c r="A106" s="196">
        <v>81</v>
      </c>
      <c r="B106" s="240" t="s">
        <v>790</v>
      </c>
      <c r="C106" s="241" t="s">
        <v>531</v>
      </c>
      <c r="D106" s="246">
        <v>1982</v>
      </c>
      <c r="E106" s="242">
        <v>15.3</v>
      </c>
      <c r="F106" s="242">
        <v>15</v>
      </c>
      <c r="G106" s="242">
        <v>105.9</v>
      </c>
      <c r="H106" s="242">
        <v>98.2</v>
      </c>
      <c r="I106" s="242">
        <v>92.3</v>
      </c>
      <c r="J106" s="242" t="s">
        <v>319</v>
      </c>
      <c r="K106" s="242" t="s">
        <v>319</v>
      </c>
      <c r="L106" s="242">
        <v>42.1</v>
      </c>
      <c r="M106" s="242">
        <v>42.4</v>
      </c>
      <c r="N106" s="242">
        <v>21.9</v>
      </c>
      <c r="O106" s="244">
        <v>13</v>
      </c>
      <c r="P106" s="242">
        <v>1</v>
      </c>
      <c r="Q106" s="242"/>
      <c r="R106" s="245">
        <v>264.3</v>
      </c>
      <c r="S106" s="91" t="s">
        <v>85</v>
      </c>
      <c r="T106" s="196"/>
      <c r="U106" s="571"/>
      <c r="V106" s="570"/>
      <c r="Y106" s="113"/>
      <c r="Z106" s="112"/>
      <c r="AA106" s="114"/>
      <c r="AC106" s="113"/>
      <c r="AD106" s="112"/>
      <c r="AE106" s="112"/>
      <c r="AF106" s="112"/>
      <c r="AH106" s="112"/>
      <c r="AI106" s="113"/>
      <c r="AJ106" s="113"/>
      <c r="AK106" s="113"/>
      <c r="AL106" s="113"/>
      <c r="AM106" s="113"/>
      <c r="AN106" s="3"/>
    </row>
    <row r="107" spans="1:40" ht="14.25" customHeight="1">
      <c r="A107" s="247">
        <v>82</v>
      </c>
      <c r="B107" s="240" t="s">
        <v>791</v>
      </c>
      <c r="C107" s="241" t="s">
        <v>508</v>
      </c>
      <c r="D107" s="246">
        <v>2014</v>
      </c>
      <c r="E107" s="242">
        <v>15.1</v>
      </c>
      <c r="F107" s="242">
        <v>14.2</v>
      </c>
      <c r="G107" s="242">
        <v>117.5</v>
      </c>
      <c r="H107" s="242">
        <v>84.5</v>
      </c>
      <c r="I107" s="242">
        <v>89.9</v>
      </c>
      <c r="J107" s="242" t="s">
        <v>319</v>
      </c>
      <c r="K107" s="242" t="s">
        <v>319</v>
      </c>
      <c r="L107" s="242">
        <v>41.9</v>
      </c>
      <c r="M107" s="242">
        <v>41.3</v>
      </c>
      <c r="N107" s="242">
        <v>24.7</v>
      </c>
      <c r="O107" s="244">
        <v>10</v>
      </c>
      <c r="P107" s="242"/>
      <c r="Q107" s="242"/>
      <c r="R107" s="245">
        <v>264</v>
      </c>
      <c r="S107" s="91" t="s">
        <v>85</v>
      </c>
      <c r="T107" s="196">
        <v>6.5</v>
      </c>
      <c r="U107" s="572"/>
      <c r="V107" s="570"/>
      <c r="Y107" s="113"/>
      <c r="Z107" s="112"/>
      <c r="AA107" s="114"/>
      <c r="AC107" s="113"/>
      <c r="AD107" s="112"/>
      <c r="AE107" s="112"/>
      <c r="AF107" s="112"/>
      <c r="AH107" s="112"/>
      <c r="AI107" s="113"/>
      <c r="AJ107" s="113"/>
      <c r="AK107" s="113"/>
      <c r="AL107" s="113"/>
      <c r="AM107" s="113"/>
      <c r="AN107" s="3"/>
    </row>
    <row r="108" spans="1:40" ht="12.75" customHeight="1">
      <c r="A108" s="196">
        <v>83</v>
      </c>
      <c r="B108" s="240" t="s">
        <v>532</v>
      </c>
      <c r="C108" s="241" t="s">
        <v>515</v>
      </c>
      <c r="D108" s="303">
        <v>2014</v>
      </c>
      <c r="E108" s="242">
        <v>16.4</v>
      </c>
      <c r="F108" s="242">
        <v>16.5</v>
      </c>
      <c r="G108" s="242">
        <v>90.6</v>
      </c>
      <c r="H108" s="242">
        <v>90.3</v>
      </c>
      <c r="I108" s="242">
        <v>86.5</v>
      </c>
      <c r="J108" s="96"/>
      <c r="K108" s="96"/>
      <c r="L108" s="242">
        <v>53.8</v>
      </c>
      <c r="M108" s="242">
        <v>45.1</v>
      </c>
      <c r="N108" s="242">
        <v>23.5</v>
      </c>
      <c r="O108" s="244">
        <v>11</v>
      </c>
      <c r="P108" s="242">
        <v>1</v>
      </c>
      <c r="Q108" s="242"/>
      <c r="R108" s="245">
        <v>263.4</v>
      </c>
      <c r="S108" s="381" t="s">
        <v>85</v>
      </c>
      <c r="T108" s="438"/>
      <c r="U108" s="571"/>
      <c r="V108" s="570"/>
      <c r="Y108" s="113"/>
      <c r="Z108" s="112"/>
      <c r="AA108" s="114"/>
      <c r="AC108" s="113"/>
      <c r="AD108" s="112"/>
      <c r="AE108" s="112"/>
      <c r="AF108" s="112"/>
      <c r="AH108" s="112"/>
      <c r="AI108" s="113"/>
      <c r="AJ108" s="113"/>
      <c r="AK108" s="113"/>
      <c r="AL108" s="113"/>
      <c r="AM108" s="113"/>
      <c r="AN108" s="3"/>
    </row>
    <row r="109" spans="1:40" ht="12.75">
      <c r="A109" s="247">
        <v>84</v>
      </c>
      <c r="B109" s="321" t="s">
        <v>489</v>
      </c>
      <c r="C109" s="96" t="s">
        <v>409</v>
      </c>
      <c r="D109" s="159">
        <v>2014</v>
      </c>
      <c r="E109" s="226">
        <v>17.3</v>
      </c>
      <c r="F109" s="226">
        <v>17.4</v>
      </c>
      <c r="G109" s="226">
        <v>105.6</v>
      </c>
      <c r="H109" s="226">
        <v>89.2</v>
      </c>
      <c r="I109" s="226">
        <v>81.1</v>
      </c>
      <c r="J109" s="159"/>
      <c r="K109" s="159"/>
      <c r="L109" s="226">
        <f>8.3+11.3+11.9+10.2+7.6</f>
        <v>49.300000000000004</v>
      </c>
      <c r="M109" s="226">
        <f>7.3+11.4+11.5+10.4</f>
        <v>40.6</v>
      </c>
      <c r="N109" s="322">
        <v>25.11</v>
      </c>
      <c r="O109" s="159">
        <v>9</v>
      </c>
      <c r="P109" s="226">
        <v>2</v>
      </c>
      <c r="Q109" s="226"/>
      <c r="R109" s="349">
        <v>263.2</v>
      </c>
      <c r="S109" s="152" t="s">
        <v>85</v>
      </c>
      <c r="T109" s="478">
        <v>10.5</v>
      </c>
      <c r="U109" s="572"/>
      <c r="V109" s="570"/>
      <c r="Y109" s="113"/>
      <c r="Z109" s="112"/>
      <c r="AA109" s="114"/>
      <c r="AC109" s="113"/>
      <c r="AD109" s="112"/>
      <c r="AE109" s="112"/>
      <c r="AF109" s="112"/>
      <c r="AH109" s="112"/>
      <c r="AI109" s="113"/>
      <c r="AJ109" s="113"/>
      <c r="AK109" s="113"/>
      <c r="AL109" s="113"/>
      <c r="AM109" s="113"/>
      <c r="AN109" s="3"/>
    </row>
    <row r="110" spans="1:40" ht="12.75">
      <c r="A110" s="196">
        <v>85</v>
      </c>
      <c r="B110" s="240" t="s">
        <v>365</v>
      </c>
      <c r="C110" s="241" t="s">
        <v>321</v>
      </c>
      <c r="D110" s="246">
        <v>2013</v>
      </c>
      <c r="E110" s="242">
        <v>15.5</v>
      </c>
      <c r="F110" s="242">
        <v>14.5</v>
      </c>
      <c r="G110" s="242">
        <v>110.5</v>
      </c>
      <c r="H110" s="242">
        <v>95</v>
      </c>
      <c r="I110" s="242">
        <v>93.5</v>
      </c>
      <c r="J110" s="242"/>
      <c r="K110" s="242"/>
      <c r="L110" s="242">
        <v>44.5</v>
      </c>
      <c r="M110" s="242">
        <v>37.5</v>
      </c>
      <c r="N110" s="242">
        <v>24.8</v>
      </c>
      <c r="O110" s="244">
        <v>9</v>
      </c>
      <c r="P110" s="242">
        <v>4</v>
      </c>
      <c r="Q110" s="242"/>
      <c r="R110" s="245">
        <v>262.6</v>
      </c>
      <c r="S110" s="245" t="s">
        <v>85</v>
      </c>
      <c r="T110" s="478" t="s">
        <v>389</v>
      </c>
      <c r="U110" s="571"/>
      <c r="V110" s="570"/>
      <c r="Y110" s="113"/>
      <c r="Z110" s="112"/>
      <c r="AA110" s="114"/>
      <c r="AC110" s="113"/>
      <c r="AD110" s="112"/>
      <c r="AE110" s="112"/>
      <c r="AF110" s="112"/>
      <c r="AH110" s="112"/>
      <c r="AI110" s="113"/>
      <c r="AJ110" s="113"/>
      <c r="AK110" s="113"/>
      <c r="AL110" s="113"/>
      <c r="AM110" s="113"/>
      <c r="AN110" s="3"/>
    </row>
    <row r="111" spans="1:40" ht="12" customHeight="1">
      <c r="A111" s="247">
        <v>86</v>
      </c>
      <c r="B111" s="240" t="s">
        <v>916</v>
      </c>
      <c r="C111" s="241" t="s">
        <v>456</v>
      </c>
      <c r="D111" s="246">
        <v>2014</v>
      </c>
      <c r="E111" s="242">
        <v>14.6</v>
      </c>
      <c r="F111" s="242">
        <v>15.1</v>
      </c>
      <c r="G111" s="242">
        <v>99.5</v>
      </c>
      <c r="H111" s="242">
        <v>89.1</v>
      </c>
      <c r="I111" s="242">
        <v>87.6</v>
      </c>
      <c r="J111" s="242">
        <v>20.5</v>
      </c>
      <c r="K111" s="242">
        <v>19.6</v>
      </c>
      <c r="L111" s="96"/>
      <c r="M111" s="96"/>
      <c r="N111" s="242">
        <v>20.1</v>
      </c>
      <c r="O111" s="331">
        <v>12</v>
      </c>
      <c r="P111" s="242">
        <v>2</v>
      </c>
      <c r="Q111" s="242">
        <v>0.5</v>
      </c>
      <c r="R111" s="245">
        <v>262.5</v>
      </c>
      <c r="S111" s="312" t="s">
        <v>85</v>
      </c>
      <c r="T111" s="242">
        <v>9.5</v>
      </c>
      <c r="U111" s="572"/>
      <c r="V111" s="570"/>
      <c r="Y111" s="113"/>
      <c r="Z111" s="112"/>
      <c r="AA111" s="114"/>
      <c r="AC111" s="113"/>
      <c r="AD111" s="112"/>
      <c r="AE111" s="112"/>
      <c r="AF111" s="112"/>
      <c r="AH111" s="112"/>
      <c r="AI111" s="113"/>
      <c r="AJ111" s="113"/>
      <c r="AK111" s="113"/>
      <c r="AL111" s="113"/>
      <c r="AM111" s="113"/>
      <c r="AN111" s="3"/>
    </row>
    <row r="112" spans="1:40" ht="13.5" customHeight="1">
      <c r="A112" s="196">
        <v>87</v>
      </c>
      <c r="B112" s="240" t="s">
        <v>665</v>
      </c>
      <c r="C112" s="241" t="s">
        <v>412</v>
      </c>
      <c r="D112" s="246">
        <v>2014</v>
      </c>
      <c r="E112" s="242">
        <v>16.2</v>
      </c>
      <c r="F112" s="242">
        <v>16.4</v>
      </c>
      <c r="G112" s="242">
        <v>106.6</v>
      </c>
      <c r="H112" s="242">
        <v>85.8</v>
      </c>
      <c r="I112" s="242">
        <v>88.9</v>
      </c>
      <c r="J112" s="242">
        <v>19</v>
      </c>
      <c r="K112" s="242">
        <v>16</v>
      </c>
      <c r="L112" s="96"/>
      <c r="M112" s="96"/>
      <c r="N112" s="242">
        <v>18.2</v>
      </c>
      <c r="O112" s="244">
        <v>14</v>
      </c>
      <c r="P112" s="242"/>
      <c r="Q112" s="242">
        <v>0.5</v>
      </c>
      <c r="R112" s="245">
        <v>261.8</v>
      </c>
      <c r="S112" s="437" t="s">
        <v>85</v>
      </c>
      <c r="T112" s="479" t="s">
        <v>497</v>
      </c>
      <c r="U112" s="571"/>
      <c r="V112" s="570"/>
      <c r="Y112" s="113"/>
      <c r="Z112" s="112"/>
      <c r="AA112" s="114"/>
      <c r="AC112" s="113"/>
      <c r="AD112" s="112"/>
      <c r="AE112" s="112"/>
      <c r="AF112" s="112"/>
      <c r="AH112" s="112"/>
      <c r="AI112" s="113"/>
      <c r="AJ112" s="113"/>
      <c r="AK112" s="113"/>
      <c r="AL112" s="113"/>
      <c r="AM112" s="113"/>
      <c r="AN112" s="3"/>
    </row>
    <row r="113" spans="1:40" ht="15" customHeight="1">
      <c r="A113" s="247">
        <v>88</v>
      </c>
      <c r="B113" s="240" t="s">
        <v>666</v>
      </c>
      <c r="C113" s="241" t="s">
        <v>507</v>
      </c>
      <c r="D113" s="303">
        <v>2013</v>
      </c>
      <c r="E113" s="242">
        <v>15.4</v>
      </c>
      <c r="F113" s="242">
        <v>15.4</v>
      </c>
      <c r="G113" s="242">
        <v>112.5</v>
      </c>
      <c r="H113" s="242">
        <v>87.6</v>
      </c>
      <c r="I113" s="242">
        <v>91.6</v>
      </c>
      <c r="J113" s="242" t="s">
        <v>319</v>
      </c>
      <c r="K113" s="242" t="s">
        <v>319</v>
      </c>
      <c r="L113" s="242">
        <v>40.7</v>
      </c>
      <c r="M113" s="242">
        <v>42.7</v>
      </c>
      <c r="N113" s="242">
        <v>21.3</v>
      </c>
      <c r="O113" s="244">
        <v>12</v>
      </c>
      <c r="P113" s="242">
        <v>0.5</v>
      </c>
      <c r="Q113" s="242"/>
      <c r="R113" s="245">
        <v>261.7</v>
      </c>
      <c r="S113" s="437" t="s">
        <v>85</v>
      </c>
      <c r="T113" s="479" t="s">
        <v>499</v>
      </c>
      <c r="U113" s="572"/>
      <c r="V113" s="570"/>
      <c r="Y113" s="113"/>
      <c r="Z113" s="112"/>
      <c r="AA113" s="114"/>
      <c r="AC113" s="113"/>
      <c r="AD113" s="112"/>
      <c r="AE113" s="112"/>
      <c r="AF113" s="112"/>
      <c r="AH113" s="112"/>
      <c r="AI113" s="113"/>
      <c r="AJ113" s="113"/>
      <c r="AK113" s="113"/>
      <c r="AL113" s="113"/>
      <c r="AM113" s="113"/>
      <c r="AN113" s="3"/>
    </row>
    <row r="114" spans="1:40" ht="12" customHeight="1">
      <c r="A114" s="196">
        <v>89</v>
      </c>
      <c r="B114" s="240" t="s">
        <v>607</v>
      </c>
      <c r="C114" s="241" t="s">
        <v>618</v>
      </c>
      <c r="D114" s="246">
        <v>2014</v>
      </c>
      <c r="E114" s="242">
        <v>15.2</v>
      </c>
      <c r="F114" s="242">
        <v>14.4</v>
      </c>
      <c r="G114" s="242">
        <v>105.6</v>
      </c>
      <c r="H114" s="242">
        <v>92</v>
      </c>
      <c r="I114" s="242">
        <v>96.4</v>
      </c>
      <c r="J114" s="242" t="s">
        <v>319</v>
      </c>
      <c r="K114" s="242" t="s">
        <v>319</v>
      </c>
      <c r="L114" s="242">
        <v>44.4</v>
      </c>
      <c r="M114" s="242">
        <v>38</v>
      </c>
      <c r="N114" s="242">
        <v>23</v>
      </c>
      <c r="O114" s="244">
        <v>11</v>
      </c>
      <c r="P114" s="242">
        <v>1</v>
      </c>
      <c r="Q114" s="242">
        <v>0.5</v>
      </c>
      <c r="R114" s="245">
        <v>261.7</v>
      </c>
      <c r="S114" s="437" t="s">
        <v>85</v>
      </c>
      <c r="T114" s="479" t="s">
        <v>497</v>
      </c>
      <c r="U114" s="571"/>
      <c r="V114" s="570"/>
      <c r="Y114" s="113"/>
      <c r="Z114" s="112"/>
      <c r="AA114" s="114"/>
      <c r="AC114" s="113"/>
      <c r="AD114" s="112"/>
      <c r="AE114" s="112"/>
      <c r="AF114" s="112"/>
      <c r="AH114" s="112"/>
      <c r="AI114" s="113"/>
      <c r="AJ114" s="113"/>
      <c r="AK114" s="113"/>
      <c r="AL114" s="113"/>
      <c r="AM114" s="113"/>
      <c r="AN114" s="3"/>
    </row>
    <row r="115" spans="1:40" ht="15.75" customHeight="1">
      <c r="A115" s="247">
        <v>90</v>
      </c>
      <c r="B115" s="321" t="s">
        <v>806</v>
      </c>
      <c r="C115" s="96" t="s">
        <v>409</v>
      </c>
      <c r="D115" s="159">
        <v>2014</v>
      </c>
      <c r="E115" s="226">
        <v>17.4</v>
      </c>
      <c r="F115" s="226">
        <v>17</v>
      </c>
      <c r="G115" s="226">
        <v>111.7</v>
      </c>
      <c r="H115" s="226">
        <v>89.6</v>
      </c>
      <c r="I115" s="226">
        <v>84.4</v>
      </c>
      <c r="J115" s="159"/>
      <c r="K115" s="159"/>
      <c r="L115" s="226">
        <f>11.3+11+11.9</f>
        <v>34.2</v>
      </c>
      <c r="M115" s="226">
        <f>10.5+10.4+8.9+9.8</f>
        <v>39.599999999999994</v>
      </c>
      <c r="N115" s="322">
        <v>29.47</v>
      </c>
      <c r="O115" s="159">
        <v>7</v>
      </c>
      <c r="P115" s="226"/>
      <c r="Q115" s="226"/>
      <c r="R115" s="349">
        <v>261.69</v>
      </c>
      <c r="S115" s="152" t="s">
        <v>85</v>
      </c>
      <c r="T115" s="478"/>
      <c r="U115" s="572"/>
      <c r="V115" s="570"/>
      <c r="Y115" s="113"/>
      <c r="Z115" s="112"/>
      <c r="AA115" s="114"/>
      <c r="AC115" s="113"/>
      <c r="AD115" s="112"/>
      <c r="AE115" s="112"/>
      <c r="AF115" s="112"/>
      <c r="AH115" s="112"/>
      <c r="AI115" s="113"/>
      <c r="AJ115" s="113"/>
      <c r="AK115" s="113"/>
      <c r="AL115" s="113"/>
      <c r="AM115" s="113"/>
      <c r="AN115" s="3"/>
    </row>
    <row r="116" spans="1:40" ht="13.5" customHeight="1">
      <c r="A116" s="196">
        <v>91</v>
      </c>
      <c r="B116" s="240" t="s">
        <v>807</v>
      </c>
      <c r="C116" s="241" t="s">
        <v>619</v>
      </c>
      <c r="D116" s="303">
        <v>2013</v>
      </c>
      <c r="E116" s="242">
        <v>16</v>
      </c>
      <c r="F116" s="242">
        <v>16</v>
      </c>
      <c r="G116" s="242">
        <v>115.7</v>
      </c>
      <c r="H116" s="242">
        <v>87.8</v>
      </c>
      <c r="I116" s="242">
        <v>90.4</v>
      </c>
      <c r="J116" s="242"/>
      <c r="K116" s="242"/>
      <c r="L116" s="242">
        <v>43.9</v>
      </c>
      <c r="M116" s="242">
        <v>38.3</v>
      </c>
      <c r="N116" s="242">
        <v>20.2</v>
      </c>
      <c r="O116" s="244">
        <v>12</v>
      </c>
      <c r="P116" s="242">
        <v>0.5</v>
      </c>
      <c r="Q116" s="242">
        <v>0.5</v>
      </c>
      <c r="R116" s="245">
        <v>261.6</v>
      </c>
      <c r="S116" s="437" t="s">
        <v>85</v>
      </c>
      <c r="T116" s="479" t="s">
        <v>387</v>
      </c>
      <c r="U116" s="571"/>
      <c r="V116" s="570"/>
      <c r="Y116" s="113"/>
      <c r="Z116" s="112"/>
      <c r="AA116" s="114"/>
      <c r="AC116" s="113"/>
      <c r="AD116" s="112"/>
      <c r="AE116" s="112"/>
      <c r="AF116" s="112"/>
      <c r="AH116" s="112"/>
      <c r="AI116" s="113"/>
      <c r="AJ116" s="113"/>
      <c r="AK116" s="113"/>
      <c r="AL116" s="113"/>
      <c r="AM116" s="113"/>
      <c r="AN116" s="3"/>
    </row>
    <row r="117" spans="1:40" ht="12.75">
      <c r="A117" s="247">
        <v>92</v>
      </c>
      <c r="B117" s="240" t="s">
        <v>383</v>
      </c>
      <c r="C117" s="241" t="s">
        <v>321</v>
      </c>
      <c r="D117" s="303">
        <v>1999</v>
      </c>
      <c r="E117" s="242">
        <v>15</v>
      </c>
      <c r="F117" s="242">
        <v>15</v>
      </c>
      <c r="G117" s="242">
        <v>103</v>
      </c>
      <c r="H117" s="242">
        <v>98</v>
      </c>
      <c r="I117" s="242">
        <v>83.5</v>
      </c>
      <c r="J117" s="242" t="s">
        <v>319</v>
      </c>
      <c r="K117" s="242" t="s">
        <v>319</v>
      </c>
      <c r="L117" s="242">
        <v>43.6</v>
      </c>
      <c r="M117" s="242">
        <v>43.5</v>
      </c>
      <c r="N117" s="242">
        <v>25.7</v>
      </c>
      <c r="O117" s="244">
        <v>11</v>
      </c>
      <c r="P117" s="242">
        <v>3</v>
      </c>
      <c r="Q117" s="242">
        <v>0.5</v>
      </c>
      <c r="R117" s="245">
        <v>261.1</v>
      </c>
      <c r="S117" s="245" t="s">
        <v>85</v>
      </c>
      <c r="T117" s="478"/>
      <c r="U117" s="572"/>
      <c r="V117" s="570"/>
      <c r="Y117" s="113"/>
      <c r="Z117" s="112"/>
      <c r="AA117" s="114"/>
      <c r="AC117" s="113"/>
      <c r="AD117" s="112"/>
      <c r="AE117" s="112"/>
      <c r="AF117" s="112"/>
      <c r="AH117" s="112"/>
      <c r="AI117" s="113"/>
      <c r="AJ117" s="113"/>
      <c r="AK117" s="113"/>
      <c r="AL117" s="113"/>
      <c r="AM117" s="113"/>
      <c r="AN117" s="3"/>
    </row>
    <row r="118" spans="1:40" ht="12.75">
      <c r="A118" s="196">
        <v>93</v>
      </c>
      <c r="B118" s="240" t="s">
        <v>372</v>
      </c>
      <c r="C118" s="241" t="s">
        <v>321</v>
      </c>
      <c r="D118" s="246">
        <v>2014</v>
      </c>
      <c r="E118" s="242">
        <v>19.1</v>
      </c>
      <c r="F118" s="242">
        <v>18.2</v>
      </c>
      <c r="G118" s="242">
        <v>104.1</v>
      </c>
      <c r="H118" s="242">
        <v>86.5</v>
      </c>
      <c r="I118" s="242">
        <v>90.4</v>
      </c>
      <c r="J118" s="242"/>
      <c r="K118" s="242"/>
      <c r="L118" s="242">
        <v>44.3</v>
      </c>
      <c r="M118" s="242">
        <v>45</v>
      </c>
      <c r="N118" s="242">
        <v>18.4</v>
      </c>
      <c r="O118" s="244">
        <v>12</v>
      </c>
      <c r="P118" s="242">
        <v>3.5</v>
      </c>
      <c r="Q118" s="242"/>
      <c r="R118" s="245">
        <v>260.7</v>
      </c>
      <c r="S118" s="245" t="s">
        <v>85</v>
      </c>
      <c r="T118" s="480">
        <v>10.5</v>
      </c>
      <c r="U118" s="571"/>
      <c r="V118" s="570"/>
      <c r="Y118" s="113"/>
      <c r="Z118" s="112"/>
      <c r="AA118" s="114"/>
      <c r="AC118" s="113"/>
      <c r="AD118" s="112"/>
      <c r="AE118" s="112"/>
      <c r="AF118" s="112"/>
      <c r="AH118" s="112"/>
      <c r="AI118" s="113"/>
      <c r="AJ118" s="113"/>
      <c r="AK118" s="113"/>
      <c r="AL118" s="113"/>
      <c r="AM118" s="113"/>
      <c r="AN118" s="3"/>
    </row>
    <row r="119" spans="1:40" ht="12.75">
      <c r="A119" s="247">
        <v>94</v>
      </c>
      <c r="B119" s="240" t="s">
        <v>777</v>
      </c>
      <c r="C119" s="241" t="s">
        <v>424</v>
      </c>
      <c r="D119" s="246">
        <v>2013</v>
      </c>
      <c r="E119" s="242">
        <v>13.4</v>
      </c>
      <c r="F119" s="242">
        <v>13.6</v>
      </c>
      <c r="G119" s="242">
        <v>113.3</v>
      </c>
      <c r="H119" s="242">
        <v>85.3</v>
      </c>
      <c r="I119" s="242">
        <v>86</v>
      </c>
      <c r="J119" s="242">
        <v>17.1</v>
      </c>
      <c r="K119" s="242">
        <v>18.1</v>
      </c>
      <c r="L119" s="96"/>
      <c r="M119" s="96"/>
      <c r="N119" s="242">
        <v>17.2</v>
      </c>
      <c r="O119" s="244">
        <v>16</v>
      </c>
      <c r="P119" s="242"/>
      <c r="Q119" s="242"/>
      <c r="R119" s="245">
        <v>260.7</v>
      </c>
      <c r="S119" s="91" t="s">
        <v>85</v>
      </c>
      <c r="T119" s="196">
        <v>6.5</v>
      </c>
      <c r="U119" s="572"/>
      <c r="V119" s="570"/>
      <c r="Y119" s="113"/>
      <c r="Z119" s="112"/>
      <c r="AA119" s="114"/>
      <c r="AC119" s="113"/>
      <c r="AD119" s="112"/>
      <c r="AE119" s="112"/>
      <c r="AF119" s="112"/>
      <c r="AH119" s="112"/>
      <c r="AI119" s="113"/>
      <c r="AJ119" s="113"/>
      <c r="AK119" s="113"/>
      <c r="AL119" s="113"/>
      <c r="AM119" s="113"/>
      <c r="AN119" s="3"/>
    </row>
    <row r="120" spans="1:40" ht="13.5" customHeight="1">
      <c r="A120" s="196">
        <v>95</v>
      </c>
      <c r="B120" s="240" t="s">
        <v>916</v>
      </c>
      <c r="C120" s="241" t="s">
        <v>456</v>
      </c>
      <c r="D120" s="246">
        <v>2014</v>
      </c>
      <c r="E120" s="242">
        <v>16.6</v>
      </c>
      <c r="F120" s="242">
        <v>16.5</v>
      </c>
      <c r="G120" s="242">
        <v>94.5</v>
      </c>
      <c r="H120" s="242">
        <v>87.2</v>
      </c>
      <c r="I120" s="242">
        <v>86</v>
      </c>
      <c r="J120" s="242"/>
      <c r="K120" s="242"/>
      <c r="L120" s="242">
        <v>45.6</v>
      </c>
      <c r="M120" s="242">
        <v>44.6</v>
      </c>
      <c r="N120" s="242">
        <v>25</v>
      </c>
      <c r="O120" s="331">
        <v>10</v>
      </c>
      <c r="P120" s="242"/>
      <c r="Q120" s="242"/>
      <c r="R120" s="245">
        <v>260.6</v>
      </c>
      <c r="S120" s="312" t="s">
        <v>85</v>
      </c>
      <c r="T120" s="242">
        <v>8.5</v>
      </c>
      <c r="U120" s="571"/>
      <c r="V120" s="570"/>
      <c r="Y120" s="113"/>
      <c r="Z120" s="112"/>
      <c r="AA120" s="114"/>
      <c r="AC120" s="113"/>
      <c r="AD120" s="112"/>
      <c r="AE120" s="112"/>
      <c r="AF120" s="112"/>
      <c r="AH120" s="112"/>
      <c r="AI120" s="113"/>
      <c r="AJ120" s="113"/>
      <c r="AK120" s="113"/>
      <c r="AL120" s="113"/>
      <c r="AM120" s="113"/>
      <c r="AN120" s="3"/>
    </row>
    <row r="121" spans="1:40" ht="12.75">
      <c r="A121" s="247">
        <v>96</v>
      </c>
      <c r="B121" s="321" t="s">
        <v>493</v>
      </c>
      <c r="C121" s="96" t="s">
        <v>409</v>
      </c>
      <c r="D121" s="159">
        <v>2013</v>
      </c>
      <c r="E121" s="226">
        <v>16.8</v>
      </c>
      <c r="F121" s="226">
        <v>17</v>
      </c>
      <c r="G121" s="226">
        <v>99.6</v>
      </c>
      <c r="H121" s="226">
        <v>81.4</v>
      </c>
      <c r="I121" s="226">
        <v>80.4</v>
      </c>
      <c r="J121" s="159">
        <v>20.3</v>
      </c>
      <c r="K121" s="159">
        <v>20.2</v>
      </c>
      <c r="L121" s="226"/>
      <c r="M121" s="226"/>
      <c r="N121" s="322">
        <v>23.87</v>
      </c>
      <c r="O121" s="159">
        <v>10</v>
      </c>
      <c r="P121" s="226"/>
      <c r="Q121" s="226"/>
      <c r="R121" s="349">
        <v>260.5</v>
      </c>
      <c r="S121" s="152" t="s">
        <v>85</v>
      </c>
      <c r="T121" s="478" t="s">
        <v>497</v>
      </c>
      <c r="U121" s="572"/>
      <c r="V121" s="570"/>
      <c r="Y121" s="113"/>
      <c r="Z121" s="112"/>
      <c r="AA121" s="114"/>
      <c r="AC121" s="113"/>
      <c r="AD121" s="112"/>
      <c r="AE121" s="112"/>
      <c r="AF121" s="112"/>
      <c r="AH121" s="112"/>
      <c r="AI121" s="113"/>
      <c r="AJ121" s="113"/>
      <c r="AK121" s="113"/>
      <c r="AL121" s="113"/>
      <c r="AM121" s="113"/>
      <c r="AN121" s="3"/>
    </row>
    <row r="122" spans="1:40" ht="12.75">
      <c r="A122" s="196">
        <v>97</v>
      </c>
      <c r="B122" s="240" t="s">
        <v>542</v>
      </c>
      <c r="C122" s="241" t="s">
        <v>515</v>
      </c>
      <c r="D122" s="303">
        <v>2014</v>
      </c>
      <c r="E122" s="242">
        <v>15.7</v>
      </c>
      <c r="F122" s="242">
        <v>15.4</v>
      </c>
      <c r="G122" s="242">
        <v>87</v>
      </c>
      <c r="H122" s="242">
        <v>99</v>
      </c>
      <c r="I122" s="242">
        <v>89</v>
      </c>
      <c r="J122" s="242"/>
      <c r="K122" s="242"/>
      <c r="L122" s="242">
        <v>44.1</v>
      </c>
      <c r="M122" s="242">
        <v>47.6</v>
      </c>
      <c r="N122" s="242">
        <v>23.1</v>
      </c>
      <c r="O122" s="244">
        <v>12</v>
      </c>
      <c r="P122" s="242">
        <v>0.5</v>
      </c>
      <c r="Q122" s="242">
        <v>0.5</v>
      </c>
      <c r="R122" s="245">
        <v>260.3</v>
      </c>
      <c r="S122" s="381" t="s">
        <v>85</v>
      </c>
      <c r="T122" s="438" t="s">
        <v>653</v>
      </c>
      <c r="U122" s="571"/>
      <c r="V122" s="570"/>
      <c r="Y122" s="113"/>
      <c r="Z122" s="112"/>
      <c r="AA122" s="114"/>
      <c r="AC122" s="113"/>
      <c r="AD122" s="112"/>
      <c r="AE122" s="112"/>
      <c r="AF122" s="112"/>
      <c r="AH122" s="112"/>
      <c r="AI122" s="113"/>
      <c r="AJ122" s="113"/>
      <c r="AK122" s="113"/>
      <c r="AL122" s="113"/>
      <c r="AM122" s="113"/>
      <c r="AN122" s="3"/>
    </row>
    <row r="123" spans="1:40" ht="12.75">
      <c r="A123" s="247">
        <v>98</v>
      </c>
      <c r="B123" s="240" t="s">
        <v>667</v>
      </c>
      <c r="C123" s="241" t="s">
        <v>618</v>
      </c>
      <c r="D123" s="303">
        <v>2014</v>
      </c>
      <c r="E123" s="242">
        <v>14.3</v>
      </c>
      <c r="F123" s="242">
        <v>14.3</v>
      </c>
      <c r="G123" s="242">
        <v>116</v>
      </c>
      <c r="H123" s="242">
        <v>97.5</v>
      </c>
      <c r="I123" s="242">
        <v>86</v>
      </c>
      <c r="J123" s="242" t="s">
        <v>319</v>
      </c>
      <c r="K123" s="242" t="s">
        <v>319</v>
      </c>
      <c r="L123" s="242">
        <v>35.1</v>
      </c>
      <c r="M123" s="242">
        <v>33.2</v>
      </c>
      <c r="N123" s="242">
        <v>28.5</v>
      </c>
      <c r="O123" s="244">
        <v>9</v>
      </c>
      <c r="P123" s="242"/>
      <c r="Q123" s="242"/>
      <c r="R123" s="245">
        <v>260.2</v>
      </c>
      <c r="S123" s="437" t="s">
        <v>85</v>
      </c>
      <c r="T123" s="479" t="s">
        <v>388</v>
      </c>
      <c r="U123" s="572"/>
      <c r="V123" s="570"/>
      <c r="Y123" s="113"/>
      <c r="Z123" s="112"/>
      <c r="AA123" s="114"/>
      <c r="AC123" s="113"/>
      <c r="AD123" s="112"/>
      <c r="AE123" s="112"/>
      <c r="AF123" s="112"/>
      <c r="AH123" s="112"/>
      <c r="AI123" s="113"/>
      <c r="AJ123" s="113"/>
      <c r="AK123" s="113"/>
      <c r="AL123" s="113"/>
      <c r="AM123" s="113"/>
      <c r="AN123" s="3"/>
    </row>
    <row r="124" spans="1:40" ht="12.75">
      <c r="A124" s="196">
        <v>99</v>
      </c>
      <c r="B124" s="240" t="s">
        <v>925</v>
      </c>
      <c r="C124" s="241" t="s">
        <v>456</v>
      </c>
      <c r="D124" s="303">
        <v>2013</v>
      </c>
      <c r="E124" s="242">
        <v>17.2</v>
      </c>
      <c r="F124" s="242">
        <v>16.9</v>
      </c>
      <c r="G124" s="242">
        <v>83.5</v>
      </c>
      <c r="H124" s="242">
        <v>91.8</v>
      </c>
      <c r="I124" s="242">
        <v>91.9</v>
      </c>
      <c r="J124" s="96"/>
      <c r="K124" s="96"/>
      <c r="L124" s="242">
        <v>43.6</v>
      </c>
      <c r="M124" s="242">
        <v>46.6</v>
      </c>
      <c r="N124" s="242">
        <v>25.9</v>
      </c>
      <c r="O124" s="331">
        <v>9</v>
      </c>
      <c r="P124" s="242"/>
      <c r="Q124" s="242">
        <v>1</v>
      </c>
      <c r="R124" s="245">
        <v>260.2</v>
      </c>
      <c r="S124" s="312" t="s">
        <v>85</v>
      </c>
      <c r="T124" s="569" t="s">
        <v>500</v>
      </c>
      <c r="U124" s="571"/>
      <c r="V124" s="570"/>
      <c r="Y124" s="113"/>
      <c r="Z124" s="112"/>
      <c r="AA124" s="114"/>
      <c r="AC124" s="113"/>
      <c r="AD124" s="112"/>
      <c r="AE124" s="112"/>
      <c r="AF124" s="112"/>
      <c r="AH124" s="112"/>
      <c r="AI124" s="113"/>
      <c r="AJ124" s="113"/>
      <c r="AK124" s="113"/>
      <c r="AL124" s="113"/>
      <c r="AM124" s="113"/>
      <c r="AN124" s="3"/>
    </row>
    <row r="125" spans="1:40" ht="12.75">
      <c r="A125" s="247">
        <v>100</v>
      </c>
      <c r="B125" s="240" t="s">
        <v>399</v>
      </c>
      <c r="C125" s="241" t="s">
        <v>394</v>
      </c>
      <c r="D125" s="303">
        <v>2014</v>
      </c>
      <c r="E125" s="242">
        <v>14.6</v>
      </c>
      <c r="F125" s="242">
        <v>14.8</v>
      </c>
      <c r="G125" s="242">
        <v>90.5</v>
      </c>
      <c r="H125" s="242">
        <v>89</v>
      </c>
      <c r="I125" s="242">
        <v>93.7</v>
      </c>
      <c r="J125" s="242" t="s">
        <v>319</v>
      </c>
      <c r="K125" s="242" t="s">
        <v>319</v>
      </c>
      <c r="L125" s="242">
        <v>39.3</v>
      </c>
      <c r="M125" s="242">
        <v>47.4</v>
      </c>
      <c r="N125" s="242">
        <v>28.7</v>
      </c>
      <c r="O125" s="244">
        <v>9</v>
      </c>
      <c r="P125" s="242"/>
      <c r="Q125" s="242"/>
      <c r="R125" s="245">
        <v>260.1</v>
      </c>
      <c r="S125" s="437" t="s">
        <v>85</v>
      </c>
      <c r="T125" s="438"/>
      <c r="U125" s="572"/>
      <c r="V125" s="570"/>
      <c r="Y125" s="113"/>
      <c r="Z125" s="112"/>
      <c r="AA125" s="114"/>
      <c r="AC125" s="113"/>
      <c r="AD125" s="112"/>
      <c r="AE125" s="112"/>
      <c r="AF125" s="112"/>
      <c r="AH125" s="112"/>
      <c r="AI125" s="113"/>
      <c r="AJ125" s="113"/>
      <c r="AK125" s="113"/>
      <c r="AL125" s="113"/>
      <c r="AM125" s="113"/>
      <c r="AN125" s="3"/>
    </row>
    <row r="126" spans="1:40" ht="12.75">
      <c r="A126" s="196">
        <v>101</v>
      </c>
      <c r="B126" s="240" t="s">
        <v>668</v>
      </c>
      <c r="C126" s="241" t="s">
        <v>619</v>
      </c>
      <c r="D126" s="303">
        <v>2004</v>
      </c>
      <c r="E126" s="242">
        <v>14.6</v>
      </c>
      <c r="F126" s="242">
        <v>14.7</v>
      </c>
      <c r="G126" s="242">
        <v>100.6</v>
      </c>
      <c r="H126" s="242">
        <v>92.1</v>
      </c>
      <c r="I126" s="242">
        <v>101</v>
      </c>
      <c r="J126" s="242" t="s">
        <v>319</v>
      </c>
      <c r="K126" s="242" t="s">
        <v>319</v>
      </c>
      <c r="L126" s="242">
        <v>34.5</v>
      </c>
      <c r="M126" s="242">
        <v>35</v>
      </c>
      <c r="N126" s="242">
        <v>32.3</v>
      </c>
      <c r="O126" s="244">
        <v>7</v>
      </c>
      <c r="P126" s="242">
        <v>0.5</v>
      </c>
      <c r="Q126" s="242"/>
      <c r="R126" s="245">
        <v>260.1</v>
      </c>
      <c r="S126" s="437" t="s">
        <v>85</v>
      </c>
      <c r="T126" s="479" t="s">
        <v>500</v>
      </c>
      <c r="U126" s="571"/>
      <c r="V126" s="570"/>
      <c r="Y126" s="113"/>
      <c r="Z126" s="112"/>
      <c r="AA126" s="114"/>
      <c r="AC126" s="113"/>
      <c r="AD126" s="112"/>
      <c r="AE126" s="112"/>
      <c r="AF126" s="112"/>
      <c r="AH126" s="112"/>
      <c r="AI126" s="113"/>
      <c r="AJ126" s="113"/>
      <c r="AK126" s="113"/>
      <c r="AL126" s="113"/>
      <c r="AM126" s="113"/>
      <c r="AN126" s="3"/>
    </row>
    <row r="127" spans="1:40" ht="12.75">
      <c r="A127" s="247">
        <v>102</v>
      </c>
      <c r="B127" s="321" t="s">
        <v>488</v>
      </c>
      <c r="C127" s="96" t="s">
        <v>359</v>
      </c>
      <c r="D127" s="159">
        <v>2013</v>
      </c>
      <c r="E127" s="226">
        <v>16</v>
      </c>
      <c r="F127" s="226">
        <v>15.4</v>
      </c>
      <c r="G127" s="226">
        <v>94.2</v>
      </c>
      <c r="H127" s="226">
        <f>95</f>
        <v>95</v>
      </c>
      <c r="I127" s="226">
        <v>93.8</v>
      </c>
      <c r="J127" s="159"/>
      <c r="K127" s="159"/>
      <c r="L127" s="226">
        <f>6.5+12.2+7.2+9.3+8.1</f>
        <v>43.300000000000004</v>
      </c>
      <c r="M127" s="226">
        <f>8.5+7.5+8.7+10.5+7.5</f>
        <v>42.7</v>
      </c>
      <c r="N127" s="322">
        <v>22.27</v>
      </c>
      <c r="O127" s="159">
        <v>11</v>
      </c>
      <c r="P127" s="226">
        <v>2</v>
      </c>
      <c r="Q127" s="226"/>
      <c r="R127" s="349">
        <v>260.07</v>
      </c>
      <c r="S127" s="152" t="s">
        <v>85</v>
      </c>
      <c r="T127" s="478" t="s">
        <v>387</v>
      </c>
      <c r="U127" s="572"/>
      <c r="V127" s="570"/>
      <c r="Y127" s="113"/>
      <c r="Z127" s="112"/>
      <c r="AA127" s="114"/>
      <c r="AC127" s="113"/>
      <c r="AD127" s="112"/>
      <c r="AE127" s="112"/>
      <c r="AF127" s="112"/>
      <c r="AH127" s="112"/>
      <c r="AI127" s="113"/>
      <c r="AJ127" s="113"/>
      <c r="AK127" s="113"/>
      <c r="AL127" s="113"/>
      <c r="AM127" s="113"/>
      <c r="AN127" s="3"/>
    </row>
    <row r="128" spans="1:40" ht="12.75">
      <c r="A128" s="196">
        <v>103</v>
      </c>
      <c r="B128" s="321" t="s">
        <v>486</v>
      </c>
      <c r="C128" s="96" t="s">
        <v>359</v>
      </c>
      <c r="D128" s="159">
        <v>2013</v>
      </c>
      <c r="E128" s="226">
        <v>13.9</v>
      </c>
      <c r="F128" s="226">
        <v>14.2</v>
      </c>
      <c r="G128" s="226">
        <v>104.8</v>
      </c>
      <c r="H128" s="226">
        <v>91.5</v>
      </c>
      <c r="I128" s="226">
        <v>89.4</v>
      </c>
      <c r="J128" s="159"/>
      <c r="K128" s="159"/>
      <c r="L128" s="226">
        <f>9.4+10+8.3+6.8+8.9</f>
        <v>43.4</v>
      </c>
      <c r="M128" s="226">
        <f>8.5+10.3+8.7+7.4+9.8</f>
        <v>44.7</v>
      </c>
      <c r="N128" s="322">
        <v>21.81</v>
      </c>
      <c r="O128" s="159">
        <v>12</v>
      </c>
      <c r="P128" s="226">
        <v>2</v>
      </c>
      <c r="Q128" s="226"/>
      <c r="R128" s="349">
        <v>260.02</v>
      </c>
      <c r="S128" s="152" t="s">
        <v>85</v>
      </c>
      <c r="T128" s="478" t="s">
        <v>387</v>
      </c>
      <c r="U128" s="571"/>
      <c r="V128" s="570"/>
      <c r="Y128" s="113"/>
      <c r="Z128" s="112"/>
      <c r="AA128" s="114"/>
      <c r="AC128" s="113"/>
      <c r="AD128" s="112"/>
      <c r="AE128" s="112"/>
      <c r="AF128" s="112"/>
      <c r="AH128" s="112"/>
      <c r="AI128" s="113"/>
      <c r="AJ128" s="113"/>
      <c r="AK128" s="113"/>
      <c r="AL128" s="113"/>
      <c r="AM128" s="113"/>
      <c r="AN128" s="3"/>
    </row>
    <row r="129" spans="1:40" ht="13.5" customHeight="1">
      <c r="A129" s="247">
        <v>104</v>
      </c>
      <c r="B129" s="240" t="s">
        <v>576</v>
      </c>
      <c r="C129" s="241" t="s">
        <v>512</v>
      </c>
      <c r="D129" s="303">
        <v>2014</v>
      </c>
      <c r="E129" s="242">
        <v>17.4</v>
      </c>
      <c r="F129" s="242">
        <v>17.5</v>
      </c>
      <c r="G129" s="242">
        <v>107.5</v>
      </c>
      <c r="H129" s="242">
        <v>88.4</v>
      </c>
      <c r="I129" s="242">
        <v>90.3</v>
      </c>
      <c r="J129" s="242"/>
      <c r="K129" s="242"/>
      <c r="L129" s="242">
        <v>40.2</v>
      </c>
      <c r="M129" s="242">
        <v>45.9</v>
      </c>
      <c r="N129" s="242">
        <v>16.6</v>
      </c>
      <c r="O129" s="244">
        <v>12</v>
      </c>
      <c r="P129" s="242">
        <v>1</v>
      </c>
      <c r="Q129" s="242"/>
      <c r="R129" s="245">
        <v>259.6</v>
      </c>
      <c r="S129" s="381" t="s">
        <v>85</v>
      </c>
      <c r="T129" s="478" t="s">
        <v>387</v>
      </c>
      <c r="U129" s="572"/>
      <c r="V129" s="570"/>
      <c r="Y129" s="113"/>
      <c r="Z129" s="112"/>
      <c r="AA129" s="114"/>
      <c r="AC129" s="113"/>
      <c r="AD129" s="112"/>
      <c r="AE129" s="112"/>
      <c r="AF129" s="112"/>
      <c r="AH129" s="112"/>
      <c r="AI129" s="113"/>
      <c r="AJ129" s="113"/>
      <c r="AK129" s="113"/>
      <c r="AL129" s="113"/>
      <c r="AM129" s="113"/>
      <c r="AN129" s="3"/>
    </row>
    <row r="130" spans="1:40" ht="12.75">
      <c r="A130" s="196">
        <v>105</v>
      </c>
      <c r="B130" s="240" t="s">
        <v>348</v>
      </c>
      <c r="C130" s="241" t="s">
        <v>321</v>
      </c>
      <c r="D130" s="303">
        <v>2014</v>
      </c>
      <c r="E130" s="242">
        <v>14.2</v>
      </c>
      <c r="F130" s="242">
        <v>14.2</v>
      </c>
      <c r="G130" s="242">
        <v>103.5</v>
      </c>
      <c r="H130" s="242">
        <v>90.5</v>
      </c>
      <c r="I130" s="242">
        <v>92</v>
      </c>
      <c r="J130" s="242" t="s">
        <v>319</v>
      </c>
      <c r="K130" s="242" t="s">
        <v>319</v>
      </c>
      <c r="L130" s="242">
        <v>45.5</v>
      </c>
      <c r="M130" s="242">
        <v>46.4</v>
      </c>
      <c r="N130" s="242">
        <v>21.8</v>
      </c>
      <c r="O130" s="244">
        <v>11</v>
      </c>
      <c r="P130" s="242">
        <v>3.5</v>
      </c>
      <c r="Q130" s="242"/>
      <c r="R130" s="245">
        <v>259.4</v>
      </c>
      <c r="S130" s="245" t="s">
        <v>85</v>
      </c>
      <c r="T130" s="480">
        <v>10.5</v>
      </c>
      <c r="U130" s="571"/>
      <c r="V130" s="570"/>
      <c r="Y130" s="113"/>
      <c r="Z130" s="112"/>
      <c r="AA130" s="114"/>
      <c r="AC130" s="113"/>
      <c r="AD130" s="112"/>
      <c r="AE130" s="112"/>
      <c r="AF130" s="112"/>
      <c r="AH130" s="112"/>
      <c r="AI130" s="113"/>
      <c r="AJ130" s="113"/>
      <c r="AK130" s="113"/>
      <c r="AL130" s="113"/>
      <c r="AM130" s="113"/>
      <c r="AN130" s="3"/>
    </row>
    <row r="131" spans="1:40" ht="12.75">
      <c r="A131" s="247">
        <v>106</v>
      </c>
      <c r="B131" s="321" t="s">
        <v>490</v>
      </c>
      <c r="C131" s="96" t="s">
        <v>359</v>
      </c>
      <c r="D131" s="159">
        <v>2014</v>
      </c>
      <c r="E131" s="226">
        <v>15.2</v>
      </c>
      <c r="F131" s="226">
        <v>15.8</v>
      </c>
      <c r="G131" s="226">
        <v>103.8</v>
      </c>
      <c r="H131" s="226">
        <v>82.7</v>
      </c>
      <c r="I131" s="226">
        <v>87.5</v>
      </c>
      <c r="J131" s="159"/>
      <c r="K131" s="159"/>
      <c r="L131" s="226">
        <f>9.5+10+9.8+8.8+9.1</f>
        <v>47.2</v>
      </c>
      <c r="M131" s="226">
        <f>7.5+7.5+9.3+8.4+10.2</f>
        <v>42.900000000000006</v>
      </c>
      <c r="N131" s="322">
        <v>22.78</v>
      </c>
      <c r="O131" s="159">
        <v>12</v>
      </c>
      <c r="P131" s="226">
        <v>2</v>
      </c>
      <c r="Q131" s="226"/>
      <c r="R131" s="349">
        <v>259.34</v>
      </c>
      <c r="S131" s="152" t="s">
        <v>85</v>
      </c>
      <c r="T131" s="478" t="s">
        <v>497</v>
      </c>
      <c r="U131" s="572"/>
      <c r="V131" s="570"/>
      <c r="Y131" s="113"/>
      <c r="Z131" s="112"/>
      <c r="AA131" s="114"/>
      <c r="AC131" s="113"/>
      <c r="AD131" s="112"/>
      <c r="AE131" s="112"/>
      <c r="AF131" s="112"/>
      <c r="AH131" s="112"/>
      <c r="AI131" s="113"/>
      <c r="AJ131" s="113"/>
      <c r="AK131" s="113"/>
      <c r="AL131" s="113"/>
      <c r="AM131" s="113"/>
      <c r="AN131" s="3"/>
    </row>
    <row r="132" spans="1:40" ht="12.75">
      <c r="A132" s="196">
        <v>107</v>
      </c>
      <c r="B132" s="240" t="s">
        <v>517</v>
      </c>
      <c r="C132" s="241" t="s">
        <v>515</v>
      </c>
      <c r="D132" s="303">
        <v>2014</v>
      </c>
      <c r="E132" s="242">
        <v>15</v>
      </c>
      <c r="F132" s="242">
        <v>15</v>
      </c>
      <c r="G132" s="242">
        <v>102</v>
      </c>
      <c r="H132" s="242">
        <v>80.5</v>
      </c>
      <c r="I132" s="242">
        <v>81.2</v>
      </c>
      <c r="J132" s="242">
        <v>20.7</v>
      </c>
      <c r="K132" s="242">
        <v>20.1</v>
      </c>
      <c r="L132" s="96"/>
      <c r="M132" s="96"/>
      <c r="N132" s="242">
        <v>12.2</v>
      </c>
      <c r="O132" s="244">
        <v>16</v>
      </c>
      <c r="P132" s="242">
        <v>2</v>
      </c>
      <c r="Q132" s="242">
        <v>0.5</v>
      </c>
      <c r="R132" s="245">
        <v>259.2</v>
      </c>
      <c r="S132" s="381" t="s">
        <v>85</v>
      </c>
      <c r="T132" s="438" t="s">
        <v>388</v>
      </c>
      <c r="U132" s="571"/>
      <c r="V132" s="570"/>
      <c r="Y132" s="113"/>
      <c r="Z132" s="112"/>
      <c r="AA132" s="114"/>
      <c r="AC132" s="113"/>
      <c r="AD132" s="112"/>
      <c r="AE132" s="112"/>
      <c r="AF132" s="112"/>
      <c r="AH132" s="112"/>
      <c r="AI132" s="113"/>
      <c r="AJ132" s="113"/>
      <c r="AK132" s="113"/>
      <c r="AL132" s="113"/>
      <c r="AM132" s="113"/>
      <c r="AN132" s="3"/>
    </row>
    <row r="133" spans="1:40" ht="12.75">
      <c r="A133" s="247">
        <v>108</v>
      </c>
      <c r="B133" s="240" t="s">
        <v>381</v>
      </c>
      <c r="C133" s="241" t="s">
        <v>321</v>
      </c>
      <c r="D133" s="246">
        <v>2012</v>
      </c>
      <c r="E133" s="242">
        <v>16</v>
      </c>
      <c r="F133" s="242">
        <v>15.2</v>
      </c>
      <c r="G133" s="242">
        <v>103.5</v>
      </c>
      <c r="H133" s="242">
        <v>89</v>
      </c>
      <c r="I133" s="242">
        <v>92</v>
      </c>
      <c r="J133" s="242" t="s">
        <v>319</v>
      </c>
      <c r="K133" s="242" t="s">
        <v>319</v>
      </c>
      <c r="L133" s="242">
        <v>36.2</v>
      </c>
      <c r="M133" s="242">
        <v>43.9</v>
      </c>
      <c r="N133" s="242">
        <v>27.4</v>
      </c>
      <c r="O133" s="244">
        <v>9</v>
      </c>
      <c r="P133" s="242">
        <v>3</v>
      </c>
      <c r="Q133" s="242"/>
      <c r="R133" s="245">
        <v>258.9</v>
      </c>
      <c r="S133" s="245" t="s">
        <v>85</v>
      </c>
      <c r="T133" s="478"/>
      <c r="U133" s="572"/>
      <c r="V133" s="570"/>
      <c r="Y133" s="113"/>
      <c r="Z133" s="112"/>
      <c r="AA133" s="114"/>
      <c r="AC133" s="113"/>
      <c r="AD133" s="112"/>
      <c r="AE133" s="112"/>
      <c r="AF133" s="112"/>
      <c r="AH133" s="112"/>
      <c r="AI133" s="113"/>
      <c r="AJ133" s="113"/>
      <c r="AK133" s="113"/>
      <c r="AL133" s="113"/>
      <c r="AM133" s="113"/>
      <c r="AN133" s="3"/>
    </row>
    <row r="134" spans="1:40" ht="12.75">
      <c r="A134" s="196">
        <v>109</v>
      </c>
      <c r="B134" s="240" t="s">
        <v>422</v>
      </c>
      <c r="C134" s="241" t="s">
        <v>424</v>
      </c>
      <c r="D134" s="303">
        <v>2014</v>
      </c>
      <c r="E134" s="242">
        <v>15.5</v>
      </c>
      <c r="F134" s="242">
        <v>15.8</v>
      </c>
      <c r="G134" s="242">
        <v>103.5</v>
      </c>
      <c r="H134" s="242">
        <v>84</v>
      </c>
      <c r="I134" s="242">
        <v>84</v>
      </c>
      <c r="J134" s="242"/>
      <c r="K134" s="242"/>
      <c r="L134" s="242">
        <v>40</v>
      </c>
      <c r="M134" s="242">
        <v>45</v>
      </c>
      <c r="N134" s="242">
        <v>27.9</v>
      </c>
      <c r="O134" s="244">
        <v>9</v>
      </c>
      <c r="P134" s="96"/>
      <c r="Q134" s="242">
        <v>1</v>
      </c>
      <c r="R134" s="245">
        <v>258.2</v>
      </c>
      <c r="S134" s="248" t="s">
        <v>85</v>
      </c>
      <c r="T134" s="480" t="s">
        <v>391</v>
      </c>
      <c r="U134" s="571"/>
      <c r="V134" s="570"/>
      <c r="Y134" s="113"/>
      <c r="Z134" s="112"/>
      <c r="AA134" s="114"/>
      <c r="AC134" s="113"/>
      <c r="AD134" s="112"/>
      <c r="AE134" s="112"/>
      <c r="AF134" s="112"/>
      <c r="AH134" s="112"/>
      <c r="AI134" s="113"/>
      <c r="AJ134" s="113"/>
      <c r="AK134" s="113"/>
      <c r="AL134" s="113"/>
      <c r="AM134" s="113"/>
      <c r="AN134" s="3"/>
    </row>
    <row r="135" spans="1:40" ht="12.75">
      <c r="A135" s="247">
        <v>110</v>
      </c>
      <c r="B135" s="240" t="s">
        <v>353</v>
      </c>
      <c r="C135" s="241" t="s">
        <v>321</v>
      </c>
      <c r="D135" s="303">
        <v>1999</v>
      </c>
      <c r="E135" s="242">
        <v>13.8</v>
      </c>
      <c r="F135" s="242">
        <v>13.7</v>
      </c>
      <c r="G135" s="242">
        <v>86</v>
      </c>
      <c r="H135" s="242">
        <v>89</v>
      </c>
      <c r="I135" s="242">
        <v>92</v>
      </c>
      <c r="J135" s="242" t="s">
        <v>319</v>
      </c>
      <c r="K135" s="242" t="s">
        <v>319</v>
      </c>
      <c r="L135" s="242">
        <v>47.5</v>
      </c>
      <c r="M135" s="242">
        <v>58.2</v>
      </c>
      <c r="N135" s="242">
        <v>22.3</v>
      </c>
      <c r="O135" s="244">
        <v>11</v>
      </c>
      <c r="P135" s="242">
        <v>4</v>
      </c>
      <c r="Q135" s="242"/>
      <c r="R135" s="245">
        <v>258</v>
      </c>
      <c r="S135" s="245" t="s">
        <v>85</v>
      </c>
      <c r="T135" s="478"/>
      <c r="U135" s="572"/>
      <c r="V135" s="570"/>
      <c r="Y135" s="113"/>
      <c r="Z135" s="112"/>
      <c r="AA135" s="114"/>
      <c r="AC135" s="113"/>
      <c r="AD135" s="112"/>
      <c r="AE135" s="112"/>
      <c r="AF135" s="112"/>
      <c r="AH135" s="112"/>
      <c r="AI135" s="113"/>
      <c r="AJ135" s="113"/>
      <c r="AK135" s="113"/>
      <c r="AL135" s="113"/>
      <c r="AM135" s="113"/>
      <c r="AN135" s="3"/>
    </row>
    <row r="136" spans="1:39" ht="12.75">
      <c r="A136" s="196">
        <v>111</v>
      </c>
      <c r="B136" s="240" t="s">
        <v>442</v>
      </c>
      <c r="C136" s="241" t="s">
        <v>412</v>
      </c>
      <c r="D136" s="246">
        <v>2014</v>
      </c>
      <c r="E136" s="242">
        <v>13.9</v>
      </c>
      <c r="F136" s="242">
        <v>14.1</v>
      </c>
      <c r="G136" s="242">
        <v>113.5</v>
      </c>
      <c r="H136" s="242">
        <v>73.2</v>
      </c>
      <c r="I136" s="242">
        <v>72.7</v>
      </c>
      <c r="J136" s="242">
        <v>21.5</v>
      </c>
      <c r="K136" s="242">
        <v>21</v>
      </c>
      <c r="L136" s="242"/>
      <c r="M136" s="242"/>
      <c r="N136" s="242">
        <v>15.2</v>
      </c>
      <c r="O136" s="244">
        <v>14</v>
      </c>
      <c r="P136" s="226">
        <v>3</v>
      </c>
      <c r="Q136" s="226">
        <v>1</v>
      </c>
      <c r="R136" s="245">
        <v>257.7</v>
      </c>
      <c r="S136" s="312" t="s">
        <v>85</v>
      </c>
      <c r="T136" s="479" t="s">
        <v>387</v>
      </c>
      <c r="U136" s="571"/>
      <c r="V136" s="570"/>
      <c r="Y136" s="113"/>
      <c r="Z136" s="112"/>
      <c r="AA136" s="114"/>
      <c r="AC136" s="113"/>
      <c r="AD136" s="112"/>
      <c r="AE136" s="112"/>
      <c r="AF136" s="112"/>
      <c r="AH136" s="112"/>
      <c r="AI136" s="113"/>
      <c r="AJ136" s="113"/>
      <c r="AK136" s="113"/>
      <c r="AL136" s="113"/>
      <c r="AM136" s="113"/>
    </row>
    <row r="137" spans="1:39" ht="12.75">
      <c r="A137" s="247">
        <v>112</v>
      </c>
      <c r="B137" s="240" t="s">
        <v>669</v>
      </c>
      <c r="C137" s="241" t="s">
        <v>412</v>
      </c>
      <c r="D137" s="246">
        <v>2014</v>
      </c>
      <c r="E137" s="242">
        <v>15.1</v>
      </c>
      <c r="F137" s="242">
        <v>14.6</v>
      </c>
      <c r="G137" s="242">
        <v>103.2</v>
      </c>
      <c r="H137" s="242">
        <v>88.5</v>
      </c>
      <c r="I137" s="242">
        <v>89.3</v>
      </c>
      <c r="J137" s="242" t="s">
        <v>319</v>
      </c>
      <c r="K137" s="242" t="s">
        <v>319</v>
      </c>
      <c r="L137" s="242">
        <v>40.5</v>
      </c>
      <c r="M137" s="242">
        <v>40.9</v>
      </c>
      <c r="N137" s="242">
        <v>24.3</v>
      </c>
      <c r="O137" s="244">
        <v>10</v>
      </c>
      <c r="P137" s="242"/>
      <c r="Q137" s="242"/>
      <c r="R137" s="245">
        <v>257.4</v>
      </c>
      <c r="S137" s="437" t="s">
        <v>85</v>
      </c>
      <c r="T137" s="479" t="s">
        <v>670</v>
      </c>
      <c r="U137" s="572"/>
      <c r="V137" s="570"/>
      <c r="Y137" s="113"/>
      <c r="Z137" s="112"/>
      <c r="AA137" s="114"/>
      <c r="AC137" s="113"/>
      <c r="AD137" s="112"/>
      <c r="AE137" s="112"/>
      <c r="AF137" s="112"/>
      <c r="AH137" s="112"/>
      <c r="AI137" s="113"/>
      <c r="AJ137" s="113"/>
      <c r="AK137" s="113"/>
      <c r="AL137" s="113"/>
      <c r="AM137" s="113"/>
    </row>
    <row r="138" spans="1:39" ht="12.75">
      <c r="A138" s="196">
        <v>113</v>
      </c>
      <c r="B138" s="321" t="s">
        <v>483</v>
      </c>
      <c r="C138" s="96" t="s">
        <v>359</v>
      </c>
      <c r="D138" s="159">
        <v>2014</v>
      </c>
      <c r="E138" s="226">
        <v>15.2</v>
      </c>
      <c r="F138" s="226">
        <v>15.9</v>
      </c>
      <c r="G138" s="226">
        <v>113</v>
      </c>
      <c r="H138" s="226">
        <v>78.1</v>
      </c>
      <c r="I138" s="226">
        <v>81.3</v>
      </c>
      <c r="J138" s="159"/>
      <c r="K138" s="159"/>
      <c r="L138" s="226">
        <f>12.3+9.5+10.1+9.2</f>
        <v>41.099999999999994</v>
      </c>
      <c r="M138" s="226">
        <f>9.5+10+9.3+8.5+10</f>
        <v>47.3</v>
      </c>
      <c r="N138" s="322">
        <v>24.56</v>
      </c>
      <c r="O138" s="159">
        <v>9</v>
      </c>
      <c r="P138" s="226"/>
      <c r="Q138" s="226">
        <v>1</v>
      </c>
      <c r="R138" s="349">
        <v>257.32</v>
      </c>
      <c r="S138" s="152" t="s">
        <v>85</v>
      </c>
      <c r="T138" s="478" t="s">
        <v>389</v>
      </c>
      <c r="U138" s="571"/>
      <c r="V138" s="570"/>
      <c r="Y138" s="113"/>
      <c r="Z138" s="112"/>
      <c r="AA138" s="114"/>
      <c r="AC138" s="113"/>
      <c r="AD138" s="112"/>
      <c r="AE138" s="112"/>
      <c r="AF138" s="112"/>
      <c r="AH138" s="112"/>
      <c r="AI138" s="113"/>
      <c r="AJ138" s="113"/>
      <c r="AK138" s="113"/>
      <c r="AL138" s="113"/>
      <c r="AM138" s="113"/>
    </row>
    <row r="139" spans="1:39" ht="12.75">
      <c r="A139" s="247">
        <v>114</v>
      </c>
      <c r="B139" s="240" t="s">
        <v>511</v>
      </c>
      <c r="C139" s="241" t="s">
        <v>512</v>
      </c>
      <c r="D139" s="303">
        <v>2014</v>
      </c>
      <c r="E139" s="242">
        <v>14.2</v>
      </c>
      <c r="F139" s="242">
        <v>14.4</v>
      </c>
      <c r="G139" s="242">
        <v>108.8</v>
      </c>
      <c r="H139" s="242">
        <v>93</v>
      </c>
      <c r="I139" s="242">
        <v>92.5</v>
      </c>
      <c r="J139" s="242"/>
      <c r="K139" s="242"/>
      <c r="L139" s="242">
        <v>38.2</v>
      </c>
      <c r="M139" s="242">
        <v>38.8</v>
      </c>
      <c r="N139" s="242">
        <v>21.2</v>
      </c>
      <c r="O139" s="244">
        <v>12</v>
      </c>
      <c r="P139" s="242"/>
      <c r="Q139" s="242"/>
      <c r="R139" s="245">
        <v>257</v>
      </c>
      <c r="S139" s="381" t="s">
        <v>85</v>
      </c>
      <c r="T139" s="438" t="s">
        <v>387</v>
      </c>
      <c r="U139" s="572"/>
      <c r="V139" s="570"/>
      <c r="Y139" s="113"/>
      <c r="Z139" s="112"/>
      <c r="AA139" s="114"/>
      <c r="AC139" s="113"/>
      <c r="AD139" s="112"/>
      <c r="AE139" s="112"/>
      <c r="AF139" s="112"/>
      <c r="AH139" s="112"/>
      <c r="AI139" s="113"/>
      <c r="AJ139" s="113"/>
      <c r="AK139" s="113"/>
      <c r="AL139" s="113"/>
      <c r="AM139" s="113"/>
    </row>
    <row r="140" spans="1:39" ht="12.75">
      <c r="A140" s="196">
        <v>115</v>
      </c>
      <c r="B140" s="240" t="s">
        <v>386</v>
      </c>
      <c r="C140" s="241" t="s">
        <v>321</v>
      </c>
      <c r="D140" s="246">
        <v>2014</v>
      </c>
      <c r="E140" s="242">
        <v>15</v>
      </c>
      <c r="F140" s="242">
        <v>15</v>
      </c>
      <c r="G140" s="242">
        <v>95.5</v>
      </c>
      <c r="H140" s="242">
        <v>81.5</v>
      </c>
      <c r="I140" s="242">
        <v>79.5</v>
      </c>
      <c r="J140" s="242" t="s">
        <v>319</v>
      </c>
      <c r="K140" s="242" t="s">
        <v>319</v>
      </c>
      <c r="L140" s="242">
        <v>50.5</v>
      </c>
      <c r="M140" s="242">
        <v>47.9</v>
      </c>
      <c r="N140" s="242">
        <v>24.6</v>
      </c>
      <c r="O140" s="244">
        <v>10</v>
      </c>
      <c r="P140" s="242"/>
      <c r="Q140" s="242"/>
      <c r="R140" s="245">
        <v>256.8</v>
      </c>
      <c r="S140" s="245" t="s">
        <v>85</v>
      </c>
      <c r="T140" s="478">
        <v>15</v>
      </c>
      <c r="U140" s="571"/>
      <c r="V140" s="570"/>
      <c r="Y140" s="113"/>
      <c r="Z140" s="112"/>
      <c r="AA140" s="114"/>
      <c r="AC140" s="113"/>
      <c r="AD140" s="112"/>
      <c r="AE140" s="112"/>
      <c r="AF140" s="112"/>
      <c r="AH140" s="112"/>
      <c r="AI140" s="113"/>
      <c r="AJ140" s="113"/>
      <c r="AK140" s="113"/>
      <c r="AL140" s="113"/>
      <c r="AM140" s="113"/>
    </row>
    <row r="141" spans="1:39" ht="12.75">
      <c r="A141" s="247">
        <v>116</v>
      </c>
      <c r="B141" s="240" t="s">
        <v>624</v>
      </c>
      <c r="C141" s="241" t="s">
        <v>618</v>
      </c>
      <c r="D141" s="246">
        <v>2014</v>
      </c>
      <c r="E141" s="242">
        <v>15.7</v>
      </c>
      <c r="F141" s="242">
        <v>15.2</v>
      </c>
      <c r="G141" s="242">
        <v>101.6</v>
      </c>
      <c r="H141" s="242">
        <v>89.2</v>
      </c>
      <c r="I141" s="242">
        <v>87.5</v>
      </c>
      <c r="J141" s="242"/>
      <c r="K141" s="242"/>
      <c r="L141" s="242">
        <v>41.9</v>
      </c>
      <c r="M141" s="242">
        <v>45.5</v>
      </c>
      <c r="N141" s="242">
        <v>20.4</v>
      </c>
      <c r="O141" s="244">
        <v>12</v>
      </c>
      <c r="P141" s="242">
        <v>0.5</v>
      </c>
      <c r="Q141" s="242"/>
      <c r="R141" s="245">
        <v>256.8</v>
      </c>
      <c r="S141" s="437" t="s">
        <v>85</v>
      </c>
      <c r="T141" s="479" t="s">
        <v>671</v>
      </c>
      <c r="U141" s="572"/>
      <c r="V141" s="570"/>
      <c r="Y141" s="113"/>
      <c r="Z141" s="112"/>
      <c r="AA141" s="114"/>
      <c r="AC141" s="113"/>
      <c r="AD141" s="112"/>
      <c r="AE141" s="112"/>
      <c r="AF141" s="112"/>
      <c r="AH141" s="112"/>
      <c r="AI141" s="113"/>
      <c r="AJ141" s="113"/>
      <c r="AK141" s="113"/>
      <c r="AL141" s="113"/>
      <c r="AM141" s="113"/>
    </row>
    <row r="142" spans="1:39" ht="12.75">
      <c r="A142" s="196">
        <v>117</v>
      </c>
      <c r="B142" s="240" t="s">
        <v>542</v>
      </c>
      <c r="C142" s="241" t="s">
        <v>515</v>
      </c>
      <c r="D142" s="303">
        <v>2014</v>
      </c>
      <c r="E142" s="242">
        <v>14.7</v>
      </c>
      <c r="F142" s="242">
        <v>14.2</v>
      </c>
      <c r="G142" s="242">
        <v>103.4</v>
      </c>
      <c r="H142" s="242">
        <v>87.5</v>
      </c>
      <c r="I142" s="242">
        <v>84</v>
      </c>
      <c r="J142" s="96"/>
      <c r="K142" s="96"/>
      <c r="L142" s="242">
        <v>48.6</v>
      </c>
      <c r="M142" s="242">
        <v>39.1</v>
      </c>
      <c r="N142" s="242">
        <v>24.6</v>
      </c>
      <c r="O142" s="244">
        <v>9</v>
      </c>
      <c r="P142" s="242">
        <v>0.5</v>
      </c>
      <c r="Q142" s="242">
        <v>0.5</v>
      </c>
      <c r="R142" s="245">
        <v>256</v>
      </c>
      <c r="S142" s="381" t="s">
        <v>85</v>
      </c>
      <c r="T142" s="438" t="s">
        <v>387</v>
      </c>
      <c r="U142" s="571"/>
      <c r="V142" s="570"/>
      <c r="Y142" s="113"/>
      <c r="Z142" s="112"/>
      <c r="AA142" s="114"/>
      <c r="AC142" s="113"/>
      <c r="AD142" s="112"/>
      <c r="AE142" s="112"/>
      <c r="AF142" s="112"/>
      <c r="AH142" s="112"/>
      <c r="AI142" s="113"/>
      <c r="AJ142" s="113"/>
      <c r="AK142" s="113"/>
      <c r="AL142" s="113"/>
      <c r="AM142" s="113"/>
    </row>
    <row r="143" spans="1:39" ht="12.75">
      <c r="A143" s="247">
        <v>118</v>
      </c>
      <c r="B143" s="240" t="s">
        <v>577</v>
      </c>
      <c r="C143" s="241" t="s">
        <v>515</v>
      </c>
      <c r="D143" s="303">
        <v>2014</v>
      </c>
      <c r="E143" s="242">
        <v>14</v>
      </c>
      <c r="F143" s="242">
        <v>14.1</v>
      </c>
      <c r="G143" s="242">
        <v>91</v>
      </c>
      <c r="H143" s="242">
        <v>84.2</v>
      </c>
      <c r="I143" s="242">
        <v>81.5</v>
      </c>
      <c r="J143" s="96"/>
      <c r="K143" s="96"/>
      <c r="L143" s="242">
        <v>51.9</v>
      </c>
      <c r="M143" s="242">
        <v>61.3</v>
      </c>
      <c r="N143" s="242">
        <v>20</v>
      </c>
      <c r="O143" s="244">
        <v>11</v>
      </c>
      <c r="P143" s="242">
        <v>4</v>
      </c>
      <c r="Q143" s="242"/>
      <c r="R143" s="245">
        <v>256</v>
      </c>
      <c r="S143" s="381" t="s">
        <v>85</v>
      </c>
      <c r="T143" s="438" t="s">
        <v>388</v>
      </c>
      <c r="U143" s="572"/>
      <c r="V143" s="570"/>
      <c r="Y143" s="113"/>
      <c r="Z143" s="112"/>
      <c r="AA143" s="114"/>
      <c r="AC143" s="113"/>
      <c r="AD143" s="112"/>
      <c r="AE143" s="112"/>
      <c r="AF143" s="112"/>
      <c r="AH143" s="112"/>
      <c r="AI143" s="113"/>
      <c r="AJ143" s="113"/>
      <c r="AK143" s="113"/>
      <c r="AL143" s="113"/>
      <c r="AM143" s="113"/>
    </row>
    <row r="144" spans="1:39" ht="12.75">
      <c r="A144" s="196">
        <v>119</v>
      </c>
      <c r="B144" s="240" t="s">
        <v>728</v>
      </c>
      <c r="C144" s="241" t="s">
        <v>424</v>
      </c>
      <c r="D144" s="303">
        <v>2014</v>
      </c>
      <c r="E144" s="242">
        <v>14.2</v>
      </c>
      <c r="F144" s="242">
        <v>14.2</v>
      </c>
      <c r="G144" s="242">
        <v>110.4</v>
      </c>
      <c r="H144" s="242">
        <v>88</v>
      </c>
      <c r="I144" s="242">
        <v>85</v>
      </c>
      <c r="J144" s="242" t="s">
        <v>319</v>
      </c>
      <c r="K144" s="242" t="s">
        <v>319</v>
      </c>
      <c r="L144" s="242">
        <v>38.3</v>
      </c>
      <c r="M144" s="242">
        <v>40</v>
      </c>
      <c r="N144" s="242">
        <v>25.9</v>
      </c>
      <c r="O144" s="244">
        <v>10</v>
      </c>
      <c r="P144" s="242">
        <v>1</v>
      </c>
      <c r="Q144" s="242"/>
      <c r="R144" s="245">
        <v>255.9</v>
      </c>
      <c r="S144" s="91" t="s">
        <v>85</v>
      </c>
      <c r="T144" s="196">
        <v>9.5</v>
      </c>
      <c r="U144" s="571"/>
      <c r="V144" s="570"/>
      <c r="Y144" s="113"/>
      <c r="Z144" s="112"/>
      <c r="AA144" s="114"/>
      <c r="AC144" s="113"/>
      <c r="AD144" s="112"/>
      <c r="AE144" s="112"/>
      <c r="AF144" s="112"/>
      <c r="AH144" s="112"/>
      <c r="AI144" s="113"/>
      <c r="AJ144" s="113"/>
      <c r="AK144" s="113"/>
      <c r="AL144" s="113"/>
      <c r="AM144" s="113"/>
    </row>
    <row r="145" spans="1:39" ht="12.75">
      <c r="A145" s="247">
        <v>120</v>
      </c>
      <c r="B145" s="240" t="s">
        <v>945</v>
      </c>
      <c r="C145" s="241" t="s">
        <v>424</v>
      </c>
      <c r="D145" s="303">
        <v>2014</v>
      </c>
      <c r="E145" s="242">
        <v>12.3</v>
      </c>
      <c r="F145" s="242">
        <v>12.7</v>
      </c>
      <c r="G145" s="242">
        <v>96</v>
      </c>
      <c r="H145" s="242">
        <v>89.7</v>
      </c>
      <c r="I145" s="242">
        <v>89</v>
      </c>
      <c r="J145" s="242" t="s">
        <v>319</v>
      </c>
      <c r="K145" s="242" t="s">
        <v>319</v>
      </c>
      <c r="L145" s="242">
        <v>41.9</v>
      </c>
      <c r="M145" s="242">
        <v>42.7</v>
      </c>
      <c r="N145" s="242">
        <v>30.5</v>
      </c>
      <c r="O145" s="331">
        <v>8</v>
      </c>
      <c r="P145" s="242"/>
      <c r="Q145" s="242"/>
      <c r="R145" s="245">
        <v>255.8</v>
      </c>
      <c r="S145" s="312" t="s">
        <v>85</v>
      </c>
      <c r="T145" s="242">
        <v>7.5</v>
      </c>
      <c r="U145" s="572"/>
      <c r="V145" s="570"/>
      <c r="Y145" s="113"/>
      <c r="Z145" s="112"/>
      <c r="AA145" s="114"/>
      <c r="AC145" s="113"/>
      <c r="AD145" s="112"/>
      <c r="AE145" s="112"/>
      <c r="AF145" s="112"/>
      <c r="AH145" s="112"/>
      <c r="AI145" s="113"/>
      <c r="AJ145" s="113"/>
      <c r="AK145" s="113"/>
      <c r="AL145" s="113"/>
      <c r="AM145" s="113"/>
    </row>
    <row r="146" spans="1:39" ht="12.75">
      <c r="A146" s="196">
        <v>121</v>
      </c>
      <c r="B146" s="240" t="s">
        <v>792</v>
      </c>
      <c r="C146" s="241" t="s">
        <v>424</v>
      </c>
      <c r="D146" s="246">
        <v>2013</v>
      </c>
      <c r="E146" s="242">
        <v>15</v>
      </c>
      <c r="F146" s="242">
        <v>14.6</v>
      </c>
      <c r="G146" s="242">
        <v>108.4</v>
      </c>
      <c r="H146" s="242">
        <v>81</v>
      </c>
      <c r="I146" s="242">
        <v>80.3</v>
      </c>
      <c r="J146" s="242" t="s">
        <v>319</v>
      </c>
      <c r="K146" s="242" t="s">
        <v>319</v>
      </c>
      <c r="L146" s="242">
        <v>46.2</v>
      </c>
      <c r="M146" s="242">
        <v>45</v>
      </c>
      <c r="N146" s="242">
        <v>23</v>
      </c>
      <c r="O146" s="244">
        <v>11</v>
      </c>
      <c r="P146" s="242">
        <v>0.5</v>
      </c>
      <c r="Q146" s="242">
        <v>0.5</v>
      </c>
      <c r="R146" s="245">
        <v>255.7</v>
      </c>
      <c r="S146" s="91" t="s">
        <v>85</v>
      </c>
      <c r="T146" s="196">
        <v>4.5</v>
      </c>
      <c r="U146" s="571"/>
      <c r="V146" s="570"/>
      <c r="Y146" s="113"/>
      <c r="Z146" s="112"/>
      <c r="AA146" s="114"/>
      <c r="AC146" s="113"/>
      <c r="AD146" s="112"/>
      <c r="AE146" s="112"/>
      <c r="AF146" s="112"/>
      <c r="AH146" s="112"/>
      <c r="AI146" s="113"/>
      <c r="AJ146" s="113"/>
      <c r="AK146" s="113"/>
      <c r="AL146" s="113"/>
      <c r="AM146" s="113"/>
    </row>
    <row r="147" spans="1:39" ht="12.75">
      <c r="A147" s="247">
        <v>122</v>
      </c>
      <c r="B147" s="240" t="s">
        <v>946</v>
      </c>
      <c r="C147" s="241" t="s">
        <v>531</v>
      </c>
      <c r="D147" s="246">
        <v>2014</v>
      </c>
      <c r="E147" s="242">
        <v>14.5</v>
      </c>
      <c r="F147" s="242">
        <v>14</v>
      </c>
      <c r="G147" s="242">
        <v>101.5</v>
      </c>
      <c r="H147" s="242">
        <v>88</v>
      </c>
      <c r="I147" s="242">
        <v>96.2</v>
      </c>
      <c r="J147" s="96"/>
      <c r="K147" s="96"/>
      <c r="L147" s="242">
        <v>35</v>
      </c>
      <c r="M147" s="242">
        <v>36.3</v>
      </c>
      <c r="N147" s="242">
        <v>30</v>
      </c>
      <c r="O147" s="331">
        <v>8</v>
      </c>
      <c r="P147" s="242"/>
      <c r="Q147" s="242"/>
      <c r="R147" s="245">
        <v>255.7</v>
      </c>
      <c r="S147" s="312" t="s">
        <v>85</v>
      </c>
      <c r="T147" s="569"/>
      <c r="U147" s="572"/>
      <c r="V147" s="570"/>
      <c r="Y147" s="113"/>
      <c r="Z147" s="112"/>
      <c r="AA147" s="114"/>
      <c r="AC147" s="113"/>
      <c r="AD147" s="112"/>
      <c r="AE147" s="112"/>
      <c r="AF147" s="112"/>
      <c r="AH147" s="112"/>
      <c r="AI147" s="113"/>
      <c r="AJ147" s="113"/>
      <c r="AK147" s="113"/>
      <c r="AL147" s="113"/>
      <c r="AM147" s="113"/>
    </row>
    <row r="148" spans="1:39" ht="12.75">
      <c r="A148" s="196">
        <v>123</v>
      </c>
      <c r="B148" s="240" t="s">
        <v>672</v>
      </c>
      <c r="C148" s="241" t="s">
        <v>618</v>
      </c>
      <c r="D148" s="246">
        <v>2014</v>
      </c>
      <c r="E148" s="242">
        <v>15.6</v>
      </c>
      <c r="F148" s="242">
        <v>15.6</v>
      </c>
      <c r="G148" s="242">
        <v>100.2</v>
      </c>
      <c r="H148" s="242">
        <v>89.2</v>
      </c>
      <c r="I148" s="242">
        <v>85.6</v>
      </c>
      <c r="J148" s="242">
        <v>17.2</v>
      </c>
      <c r="K148" s="242">
        <v>16.7</v>
      </c>
      <c r="L148" s="96"/>
      <c r="M148" s="96"/>
      <c r="N148" s="242">
        <v>15.6</v>
      </c>
      <c r="O148" s="244">
        <v>15</v>
      </c>
      <c r="P148" s="242">
        <v>1</v>
      </c>
      <c r="Q148" s="242"/>
      <c r="R148" s="245">
        <v>255.5</v>
      </c>
      <c r="S148" s="437" t="s">
        <v>85</v>
      </c>
      <c r="T148" s="479" t="s">
        <v>500</v>
      </c>
      <c r="U148" s="571"/>
      <c r="V148" s="570"/>
      <c r="Y148" s="113"/>
      <c r="Z148" s="112"/>
      <c r="AA148" s="114"/>
      <c r="AC148" s="113"/>
      <c r="AD148" s="112"/>
      <c r="AE148" s="112"/>
      <c r="AF148" s="112"/>
      <c r="AH148" s="112"/>
      <c r="AI148" s="113"/>
      <c r="AJ148" s="113"/>
      <c r="AK148" s="113"/>
      <c r="AL148" s="113"/>
      <c r="AM148" s="113"/>
    </row>
    <row r="149" spans="1:39" ht="12.75">
      <c r="A149" s="247">
        <v>124</v>
      </c>
      <c r="B149" s="240" t="s">
        <v>673</v>
      </c>
      <c r="C149" s="241" t="s">
        <v>412</v>
      </c>
      <c r="D149" s="303">
        <v>2013</v>
      </c>
      <c r="E149" s="242">
        <v>17.3</v>
      </c>
      <c r="F149" s="242">
        <v>16</v>
      </c>
      <c r="G149" s="242">
        <v>87</v>
      </c>
      <c r="H149" s="242">
        <v>85.5</v>
      </c>
      <c r="I149" s="242">
        <v>91.7</v>
      </c>
      <c r="J149" s="242"/>
      <c r="K149" s="242"/>
      <c r="L149" s="242">
        <v>53.3</v>
      </c>
      <c r="M149" s="242">
        <v>40.3</v>
      </c>
      <c r="N149" s="242">
        <v>19.8</v>
      </c>
      <c r="O149" s="244">
        <v>12</v>
      </c>
      <c r="P149" s="242">
        <v>0.5</v>
      </c>
      <c r="Q149" s="242"/>
      <c r="R149" s="245">
        <v>255.5</v>
      </c>
      <c r="S149" s="437" t="s">
        <v>85</v>
      </c>
      <c r="T149" s="479" t="s">
        <v>497</v>
      </c>
      <c r="U149" s="572"/>
      <c r="V149" s="570"/>
      <c r="Y149" s="113"/>
      <c r="Z149" s="112"/>
      <c r="AA149" s="114"/>
      <c r="AC149" s="113"/>
      <c r="AD149" s="112"/>
      <c r="AE149" s="112"/>
      <c r="AF149" s="112"/>
      <c r="AH149" s="112"/>
      <c r="AI149" s="113"/>
      <c r="AJ149" s="113"/>
      <c r="AK149" s="113"/>
      <c r="AL149" s="113"/>
      <c r="AM149" s="113"/>
    </row>
    <row r="150" spans="1:39" ht="12.75">
      <c r="A150" s="196">
        <v>125</v>
      </c>
      <c r="B150" s="240" t="s">
        <v>572</v>
      </c>
      <c r="C150" s="241" t="s">
        <v>515</v>
      </c>
      <c r="D150" s="246">
        <v>2014</v>
      </c>
      <c r="E150" s="242">
        <v>15.1</v>
      </c>
      <c r="F150" s="242">
        <v>15.1</v>
      </c>
      <c r="G150" s="242">
        <v>90.5</v>
      </c>
      <c r="H150" s="242">
        <v>90.5</v>
      </c>
      <c r="I150" s="242">
        <v>88</v>
      </c>
      <c r="J150" s="96"/>
      <c r="K150" s="96"/>
      <c r="L150" s="242">
        <v>44.3</v>
      </c>
      <c r="M150" s="242">
        <v>40.5</v>
      </c>
      <c r="N150" s="242">
        <v>25.1</v>
      </c>
      <c r="O150" s="244">
        <v>10</v>
      </c>
      <c r="P150" s="242"/>
      <c r="Q150" s="242"/>
      <c r="R150" s="245">
        <v>254.9</v>
      </c>
      <c r="S150" s="381" t="s">
        <v>85</v>
      </c>
      <c r="T150" s="438" t="s">
        <v>390</v>
      </c>
      <c r="U150" s="571"/>
      <c r="V150" s="570"/>
      <c r="Y150" s="113"/>
      <c r="Z150" s="112"/>
      <c r="AA150" s="114"/>
      <c r="AC150" s="113"/>
      <c r="AD150" s="112"/>
      <c r="AE150" s="112"/>
      <c r="AF150" s="112"/>
      <c r="AH150" s="112"/>
      <c r="AI150" s="113"/>
      <c r="AJ150" s="113"/>
      <c r="AK150" s="113"/>
      <c r="AL150" s="113"/>
      <c r="AM150" s="113"/>
    </row>
    <row r="151" spans="1:39" ht="12.75">
      <c r="A151" s="247">
        <v>126</v>
      </c>
      <c r="B151" s="240" t="s">
        <v>674</v>
      </c>
      <c r="C151" s="241" t="s">
        <v>618</v>
      </c>
      <c r="D151" s="246">
        <v>2013</v>
      </c>
      <c r="E151" s="242">
        <v>15.3</v>
      </c>
      <c r="F151" s="242">
        <v>14.9</v>
      </c>
      <c r="G151" s="242">
        <v>106.6</v>
      </c>
      <c r="H151" s="242">
        <v>86.5</v>
      </c>
      <c r="I151" s="242">
        <v>85.5</v>
      </c>
      <c r="J151" s="242" t="s">
        <v>319</v>
      </c>
      <c r="K151" s="242" t="s">
        <v>319</v>
      </c>
      <c r="L151" s="242">
        <v>42</v>
      </c>
      <c r="M151" s="242">
        <v>43.2</v>
      </c>
      <c r="N151" s="242">
        <v>20.5</v>
      </c>
      <c r="O151" s="244">
        <v>11</v>
      </c>
      <c r="P151" s="242">
        <v>0.5</v>
      </c>
      <c r="Q151" s="242"/>
      <c r="R151" s="245">
        <v>254.9</v>
      </c>
      <c r="S151" s="437" t="s">
        <v>85</v>
      </c>
      <c r="T151" s="480">
        <v>6.5</v>
      </c>
      <c r="U151" s="572"/>
      <c r="V151" s="570"/>
      <c r="Y151" s="113"/>
      <c r="Z151" s="112"/>
      <c r="AA151" s="114"/>
      <c r="AC151" s="113"/>
      <c r="AD151" s="112"/>
      <c r="AE151" s="112"/>
      <c r="AF151" s="112"/>
      <c r="AH151" s="112"/>
      <c r="AI151" s="113"/>
      <c r="AJ151" s="113"/>
      <c r="AK151" s="113"/>
      <c r="AL151" s="113"/>
      <c r="AM151" s="113"/>
    </row>
    <row r="152" spans="1:39" ht="12.75">
      <c r="A152" s="196">
        <v>127</v>
      </c>
      <c r="B152" s="240" t="s">
        <v>791</v>
      </c>
      <c r="C152" s="241" t="s">
        <v>508</v>
      </c>
      <c r="D152" s="303">
        <v>2013</v>
      </c>
      <c r="E152" s="242">
        <v>14.2</v>
      </c>
      <c r="F152" s="242">
        <v>15</v>
      </c>
      <c r="G152" s="242">
        <v>112</v>
      </c>
      <c r="H152" s="242">
        <v>82.2</v>
      </c>
      <c r="I152" s="242">
        <v>86.2</v>
      </c>
      <c r="J152" s="242" t="s">
        <v>319</v>
      </c>
      <c r="K152" s="242" t="s">
        <v>319</v>
      </c>
      <c r="L152" s="242">
        <v>39.8</v>
      </c>
      <c r="M152" s="242">
        <v>38.6</v>
      </c>
      <c r="N152" s="242">
        <v>24.5</v>
      </c>
      <c r="O152" s="244">
        <v>11</v>
      </c>
      <c r="P152" s="242"/>
      <c r="Q152" s="242"/>
      <c r="R152" s="245">
        <v>254.9</v>
      </c>
      <c r="S152" s="91" t="s">
        <v>85</v>
      </c>
      <c r="T152" s="196" t="s">
        <v>670</v>
      </c>
      <c r="U152" s="571"/>
      <c r="V152" s="570"/>
      <c r="Y152" s="113"/>
      <c r="Z152" s="112"/>
      <c r="AA152" s="114"/>
      <c r="AC152" s="113"/>
      <c r="AD152" s="112"/>
      <c r="AE152" s="112"/>
      <c r="AF152" s="112"/>
      <c r="AH152" s="112"/>
      <c r="AI152" s="113"/>
      <c r="AJ152" s="113"/>
      <c r="AK152" s="113"/>
      <c r="AL152" s="113"/>
      <c r="AM152" s="113"/>
    </row>
    <row r="153" spans="1:39" ht="12.75">
      <c r="A153" s="247">
        <v>128</v>
      </c>
      <c r="B153" s="321" t="s">
        <v>487</v>
      </c>
      <c r="C153" s="96" t="s">
        <v>359</v>
      </c>
      <c r="D153" s="159">
        <v>2014</v>
      </c>
      <c r="E153" s="226">
        <v>16.2</v>
      </c>
      <c r="F153" s="226">
        <v>16.8</v>
      </c>
      <c r="G153" s="226">
        <v>104.2</v>
      </c>
      <c r="H153" s="226">
        <v>84.4</v>
      </c>
      <c r="I153" s="226">
        <v>86.4</v>
      </c>
      <c r="J153" s="159"/>
      <c r="K153" s="159"/>
      <c r="L153" s="226">
        <f>11.4+9.9+7.2+7.9</f>
        <v>36.4</v>
      </c>
      <c r="M153" s="226">
        <f>11.5+9.9+7.8+9</f>
        <v>38.2</v>
      </c>
      <c r="N153" s="322">
        <v>27.58</v>
      </c>
      <c r="O153" s="159">
        <v>8</v>
      </c>
      <c r="P153" s="226"/>
      <c r="Q153" s="226"/>
      <c r="R153" s="349">
        <v>254.57</v>
      </c>
      <c r="S153" s="152" t="s">
        <v>85</v>
      </c>
      <c r="T153" s="478" t="s">
        <v>388</v>
      </c>
      <c r="U153" s="572"/>
      <c r="V153" s="570"/>
      <c r="Y153" s="113"/>
      <c r="Z153" s="112"/>
      <c r="AA153" s="114"/>
      <c r="AC153" s="113"/>
      <c r="AD153" s="112"/>
      <c r="AE153" s="112"/>
      <c r="AF153" s="112"/>
      <c r="AH153" s="112"/>
      <c r="AI153" s="113"/>
      <c r="AJ153" s="113"/>
      <c r="AK153" s="113"/>
      <c r="AL153" s="113"/>
      <c r="AM153" s="113"/>
    </row>
    <row r="154" spans="1:39" ht="12.75">
      <c r="A154" s="196">
        <v>129</v>
      </c>
      <c r="B154" s="240" t="s">
        <v>370</v>
      </c>
      <c r="C154" s="241" t="s">
        <v>412</v>
      </c>
      <c r="D154" s="246">
        <v>2014</v>
      </c>
      <c r="E154" s="242">
        <v>14.9</v>
      </c>
      <c r="F154" s="242">
        <v>14.6</v>
      </c>
      <c r="G154" s="242">
        <v>115.5</v>
      </c>
      <c r="H154" s="242">
        <v>86.5</v>
      </c>
      <c r="I154" s="242">
        <v>93.7</v>
      </c>
      <c r="J154" s="242"/>
      <c r="K154" s="242"/>
      <c r="L154" s="242">
        <v>39.6</v>
      </c>
      <c r="M154" s="242">
        <v>40.5</v>
      </c>
      <c r="N154" s="242">
        <v>19.1</v>
      </c>
      <c r="O154" s="244">
        <v>11</v>
      </c>
      <c r="P154" s="242">
        <v>4</v>
      </c>
      <c r="Q154" s="242"/>
      <c r="R154" s="245">
        <v>254.5</v>
      </c>
      <c r="S154" s="245" t="s">
        <v>85</v>
      </c>
      <c r="T154" s="478" t="s">
        <v>387</v>
      </c>
      <c r="U154" s="571"/>
      <c r="V154" s="570"/>
      <c r="Y154" s="113"/>
      <c r="Z154" s="112"/>
      <c r="AA154" s="114"/>
      <c r="AC154" s="113"/>
      <c r="AD154" s="112"/>
      <c r="AE154" s="112"/>
      <c r="AF154" s="112"/>
      <c r="AH154" s="112"/>
      <c r="AI154" s="113"/>
      <c r="AJ154" s="113"/>
      <c r="AK154" s="113"/>
      <c r="AL154" s="113"/>
      <c r="AM154" s="113"/>
    </row>
    <row r="155" spans="1:39" ht="12.75">
      <c r="A155" s="247">
        <v>130</v>
      </c>
      <c r="B155" s="240" t="s">
        <v>382</v>
      </c>
      <c r="C155" s="241" t="s">
        <v>321</v>
      </c>
      <c r="D155" s="246">
        <v>2013</v>
      </c>
      <c r="E155" s="242">
        <v>17</v>
      </c>
      <c r="F155" s="242">
        <v>17.3</v>
      </c>
      <c r="G155" s="242">
        <v>92</v>
      </c>
      <c r="H155" s="242">
        <v>82</v>
      </c>
      <c r="I155" s="242">
        <v>89</v>
      </c>
      <c r="J155" s="242" t="s">
        <v>319</v>
      </c>
      <c r="K155" s="242" t="s">
        <v>319</v>
      </c>
      <c r="L155" s="242">
        <v>44.3</v>
      </c>
      <c r="M155" s="242">
        <v>47.6</v>
      </c>
      <c r="N155" s="242">
        <v>21.5</v>
      </c>
      <c r="O155" s="244">
        <v>11</v>
      </c>
      <c r="P155" s="242">
        <v>1</v>
      </c>
      <c r="Q155" s="242">
        <v>0.5</v>
      </c>
      <c r="R155" s="245">
        <v>254.5</v>
      </c>
      <c r="S155" s="245" t="s">
        <v>85</v>
      </c>
      <c r="T155" s="480">
        <v>10.5</v>
      </c>
      <c r="U155" s="572"/>
      <c r="V155" s="570"/>
      <c r="Y155" s="113"/>
      <c r="Z155" s="112"/>
      <c r="AA155" s="114"/>
      <c r="AC155" s="113"/>
      <c r="AD155" s="112"/>
      <c r="AE155" s="112"/>
      <c r="AF155" s="112"/>
      <c r="AH155" s="112"/>
      <c r="AI155" s="113"/>
      <c r="AJ155" s="113"/>
      <c r="AK155" s="113"/>
      <c r="AL155" s="113"/>
      <c r="AM155" s="113"/>
    </row>
    <row r="156" spans="1:39" ht="12.75">
      <c r="A156" s="196">
        <v>131</v>
      </c>
      <c r="B156" s="240" t="s">
        <v>893</v>
      </c>
      <c r="C156" s="241" t="s">
        <v>456</v>
      </c>
      <c r="D156" s="303">
        <v>2013</v>
      </c>
      <c r="E156" s="242">
        <v>16.1</v>
      </c>
      <c r="F156" s="242">
        <v>16.5</v>
      </c>
      <c r="G156" s="242">
        <v>114.6</v>
      </c>
      <c r="H156" s="242">
        <v>79.9</v>
      </c>
      <c r="I156" s="242">
        <v>84.6</v>
      </c>
      <c r="J156" s="242"/>
      <c r="K156" s="242"/>
      <c r="L156" s="242">
        <v>47.4</v>
      </c>
      <c r="M156" s="242">
        <v>40.3</v>
      </c>
      <c r="N156" s="242">
        <v>18.3</v>
      </c>
      <c r="O156" s="331">
        <v>12</v>
      </c>
      <c r="P156" s="242">
        <v>2</v>
      </c>
      <c r="Q156" s="242">
        <v>1</v>
      </c>
      <c r="R156" s="245">
        <v>254.5</v>
      </c>
      <c r="S156" s="312" t="s">
        <v>85</v>
      </c>
      <c r="T156" s="242">
        <v>6.5</v>
      </c>
      <c r="U156" s="571"/>
      <c r="V156" s="570"/>
      <c r="Y156" s="113"/>
      <c r="Z156" s="112"/>
      <c r="AA156" s="114"/>
      <c r="AC156" s="113"/>
      <c r="AD156" s="112"/>
      <c r="AE156" s="112"/>
      <c r="AF156" s="112"/>
      <c r="AH156" s="112"/>
      <c r="AI156" s="113"/>
      <c r="AJ156" s="113"/>
      <c r="AK156" s="113"/>
      <c r="AL156" s="113"/>
      <c r="AM156" s="113"/>
    </row>
    <row r="157" spans="1:39" ht="12.75">
      <c r="A157" s="247">
        <v>132</v>
      </c>
      <c r="B157" s="240" t="s">
        <v>675</v>
      </c>
      <c r="C157" s="241" t="s">
        <v>507</v>
      </c>
      <c r="D157" s="303">
        <v>1998</v>
      </c>
      <c r="E157" s="242">
        <v>16.2</v>
      </c>
      <c r="F157" s="242">
        <v>16</v>
      </c>
      <c r="G157" s="242">
        <v>94.2</v>
      </c>
      <c r="H157" s="242">
        <v>85.2</v>
      </c>
      <c r="I157" s="242">
        <v>86.2</v>
      </c>
      <c r="J157" s="242" t="s">
        <v>319</v>
      </c>
      <c r="K157" s="242" t="s">
        <v>319</v>
      </c>
      <c r="L157" s="242">
        <v>46.1</v>
      </c>
      <c r="M157" s="242">
        <v>42.3</v>
      </c>
      <c r="N157" s="242">
        <v>23.3</v>
      </c>
      <c r="O157" s="244">
        <v>9</v>
      </c>
      <c r="P157" s="242">
        <v>0.5</v>
      </c>
      <c r="Q157" s="242"/>
      <c r="R157" s="245">
        <v>254.3</v>
      </c>
      <c r="S157" s="437" t="s">
        <v>85</v>
      </c>
      <c r="T157" s="479"/>
      <c r="U157" s="572"/>
      <c r="V157" s="570"/>
      <c r="Y157" s="113"/>
      <c r="Z157" s="112"/>
      <c r="AA157" s="114"/>
      <c r="AC157" s="113"/>
      <c r="AD157" s="112"/>
      <c r="AE157" s="112"/>
      <c r="AF157" s="112"/>
      <c r="AH157" s="112"/>
      <c r="AI157" s="113"/>
      <c r="AJ157" s="113"/>
      <c r="AK157" s="113"/>
      <c r="AL157" s="113"/>
      <c r="AM157" s="113"/>
    </row>
    <row r="158" spans="1:39" ht="12.75">
      <c r="A158" s="196">
        <v>133</v>
      </c>
      <c r="B158" s="240" t="s">
        <v>676</v>
      </c>
      <c r="C158" s="241" t="s">
        <v>619</v>
      </c>
      <c r="D158" s="246">
        <v>2013</v>
      </c>
      <c r="E158" s="242">
        <v>17</v>
      </c>
      <c r="F158" s="242">
        <v>18.6</v>
      </c>
      <c r="G158" s="242">
        <v>104.6</v>
      </c>
      <c r="H158" s="242">
        <v>81</v>
      </c>
      <c r="I158" s="242">
        <v>85.5</v>
      </c>
      <c r="J158" s="242" t="s">
        <v>319</v>
      </c>
      <c r="K158" s="242" t="s">
        <v>319</v>
      </c>
      <c r="L158" s="242">
        <v>41.2</v>
      </c>
      <c r="M158" s="242">
        <v>43.3</v>
      </c>
      <c r="N158" s="242">
        <v>19.5</v>
      </c>
      <c r="O158" s="244">
        <v>12</v>
      </c>
      <c r="P158" s="242">
        <v>1</v>
      </c>
      <c r="Q158" s="242">
        <v>0.5</v>
      </c>
      <c r="R158" s="245">
        <v>254.1</v>
      </c>
      <c r="S158" s="437" t="s">
        <v>85</v>
      </c>
      <c r="T158" s="479" t="s">
        <v>677</v>
      </c>
      <c r="U158" s="571"/>
      <c r="V158" s="570"/>
      <c r="Y158" s="113"/>
      <c r="Z158" s="112"/>
      <c r="AA158" s="114"/>
      <c r="AC158" s="113"/>
      <c r="AD158" s="112"/>
      <c r="AE158" s="112"/>
      <c r="AF158" s="112"/>
      <c r="AH158" s="112"/>
      <c r="AI158" s="113"/>
      <c r="AJ158" s="113"/>
      <c r="AK158" s="113"/>
      <c r="AL158" s="113"/>
      <c r="AM158" s="113"/>
    </row>
    <row r="159" spans="1:39" ht="12.75">
      <c r="A159" s="247">
        <v>134</v>
      </c>
      <c r="B159" s="240" t="s">
        <v>947</v>
      </c>
      <c r="C159" s="241" t="s">
        <v>456</v>
      </c>
      <c r="D159" s="303">
        <v>2013</v>
      </c>
      <c r="E159" s="242">
        <v>16.7</v>
      </c>
      <c r="F159" s="242">
        <v>17.5</v>
      </c>
      <c r="G159" s="242">
        <v>100.5</v>
      </c>
      <c r="H159" s="242">
        <v>75</v>
      </c>
      <c r="I159" s="242">
        <v>77</v>
      </c>
      <c r="J159" s="96"/>
      <c r="K159" s="241"/>
      <c r="L159" s="242">
        <v>51.3</v>
      </c>
      <c r="M159" s="242">
        <v>48.9</v>
      </c>
      <c r="N159" s="242">
        <v>19.1</v>
      </c>
      <c r="O159" s="159">
        <v>11</v>
      </c>
      <c r="P159" s="96"/>
      <c r="Q159" s="242">
        <v>1</v>
      </c>
      <c r="R159" s="245">
        <v>253.7</v>
      </c>
      <c r="S159" s="312" t="s">
        <v>85</v>
      </c>
      <c r="T159" s="246" t="s">
        <v>387</v>
      </c>
      <c r="U159" s="572"/>
      <c r="V159" s="570"/>
      <c r="Y159" s="113"/>
      <c r="Z159" s="112"/>
      <c r="AA159" s="114"/>
      <c r="AC159" s="113"/>
      <c r="AD159" s="112"/>
      <c r="AE159" s="112"/>
      <c r="AF159" s="112"/>
      <c r="AH159" s="112"/>
      <c r="AI159" s="113"/>
      <c r="AJ159" s="113"/>
      <c r="AK159" s="113"/>
      <c r="AL159" s="113"/>
      <c r="AM159" s="113"/>
    </row>
    <row r="160" spans="1:22" ht="12.75">
      <c r="A160" s="196">
        <v>135</v>
      </c>
      <c r="B160" s="240" t="s">
        <v>948</v>
      </c>
      <c r="C160" s="241" t="s">
        <v>456</v>
      </c>
      <c r="D160" s="246">
        <v>2013</v>
      </c>
      <c r="E160" s="242">
        <v>14.9</v>
      </c>
      <c r="F160" s="242">
        <v>15.6</v>
      </c>
      <c r="G160" s="242">
        <v>105.6</v>
      </c>
      <c r="H160" s="242">
        <v>87.1</v>
      </c>
      <c r="I160" s="242">
        <v>82.8</v>
      </c>
      <c r="J160" s="242" t="s">
        <v>319</v>
      </c>
      <c r="K160" s="242" t="s">
        <v>319</v>
      </c>
      <c r="L160" s="242">
        <v>44.5</v>
      </c>
      <c r="M160" s="242">
        <v>44.2</v>
      </c>
      <c r="N160" s="242">
        <v>20.8</v>
      </c>
      <c r="O160" s="331">
        <v>10</v>
      </c>
      <c r="P160" s="242">
        <v>1</v>
      </c>
      <c r="Q160" s="242">
        <v>2</v>
      </c>
      <c r="R160" s="245">
        <v>253.7</v>
      </c>
      <c r="S160" s="312" t="s">
        <v>85</v>
      </c>
      <c r="T160" s="569"/>
      <c r="U160" s="571"/>
      <c r="V160" s="570"/>
    </row>
    <row r="161" spans="1:22" ht="12.75">
      <c r="A161" s="247">
        <v>136</v>
      </c>
      <c r="B161" s="321" t="s">
        <v>493</v>
      </c>
      <c r="C161" s="96" t="s">
        <v>409</v>
      </c>
      <c r="D161" s="159">
        <v>2013</v>
      </c>
      <c r="E161" s="226">
        <v>14.1</v>
      </c>
      <c r="F161" s="226">
        <v>14.7</v>
      </c>
      <c r="G161" s="226">
        <v>106.5</v>
      </c>
      <c r="H161" s="226">
        <v>81.3</v>
      </c>
      <c r="I161" s="226">
        <v>79.5</v>
      </c>
      <c r="J161" s="159"/>
      <c r="K161" s="159"/>
      <c r="L161" s="226">
        <f>9.3+9.3+8.5+7.3+7.3</f>
        <v>41.699999999999996</v>
      </c>
      <c r="M161" s="226">
        <f>10.9+9.2+7.4+8.5+9.8</f>
        <v>45.8</v>
      </c>
      <c r="N161" s="322">
        <v>22.2</v>
      </c>
      <c r="O161" s="159">
        <v>13</v>
      </c>
      <c r="P161" s="226">
        <v>1</v>
      </c>
      <c r="Q161" s="226"/>
      <c r="R161" s="349">
        <v>253.53</v>
      </c>
      <c r="S161" s="152" t="s">
        <v>85</v>
      </c>
      <c r="T161" s="478" t="s">
        <v>497</v>
      </c>
      <c r="U161" s="572"/>
      <c r="V161" s="570"/>
    </row>
    <row r="162" spans="1:22" ht="12.75">
      <c r="A162" s="196">
        <v>137</v>
      </c>
      <c r="B162" s="240" t="s">
        <v>519</v>
      </c>
      <c r="C162" s="241" t="s">
        <v>515</v>
      </c>
      <c r="D162" s="303">
        <v>2006</v>
      </c>
      <c r="E162" s="242">
        <v>14.3</v>
      </c>
      <c r="F162" s="242">
        <v>14.2</v>
      </c>
      <c r="G162" s="242">
        <v>118.6</v>
      </c>
      <c r="H162" s="242">
        <v>87.1</v>
      </c>
      <c r="I162" s="242">
        <v>80.1</v>
      </c>
      <c r="J162" s="96"/>
      <c r="K162" s="96"/>
      <c r="L162" s="242">
        <v>38.2</v>
      </c>
      <c r="M162" s="242">
        <v>39.5</v>
      </c>
      <c r="N162" s="242">
        <v>23.6</v>
      </c>
      <c r="O162" s="244">
        <v>9</v>
      </c>
      <c r="P162" s="242">
        <v>1</v>
      </c>
      <c r="Q162" s="242"/>
      <c r="R162" s="245">
        <v>253.5</v>
      </c>
      <c r="S162" s="381" t="s">
        <v>85</v>
      </c>
      <c r="T162" s="438" t="s">
        <v>387</v>
      </c>
      <c r="U162" s="571"/>
      <c r="V162" s="570"/>
    </row>
    <row r="163" spans="1:22" ht="12.75">
      <c r="A163" s="247">
        <v>138</v>
      </c>
      <c r="B163" s="240" t="s">
        <v>578</v>
      </c>
      <c r="C163" s="241" t="s">
        <v>512</v>
      </c>
      <c r="D163" s="246">
        <v>2014</v>
      </c>
      <c r="E163" s="242">
        <v>16.1</v>
      </c>
      <c r="F163" s="242">
        <v>15.8</v>
      </c>
      <c r="G163" s="242">
        <v>111</v>
      </c>
      <c r="H163" s="242">
        <v>88</v>
      </c>
      <c r="I163" s="242">
        <v>79</v>
      </c>
      <c r="J163" s="242">
        <v>17.5</v>
      </c>
      <c r="K163" s="242">
        <v>14</v>
      </c>
      <c r="L163" s="96"/>
      <c r="M163" s="96"/>
      <c r="N163" s="242">
        <v>17.4</v>
      </c>
      <c r="O163" s="244">
        <v>16</v>
      </c>
      <c r="P163" s="242">
        <v>1</v>
      </c>
      <c r="Q163" s="242">
        <v>0.5</v>
      </c>
      <c r="R163" s="245">
        <v>253.4</v>
      </c>
      <c r="S163" s="381" t="s">
        <v>85</v>
      </c>
      <c r="T163" s="438" t="s">
        <v>387</v>
      </c>
      <c r="U163" s="572"/>
      <c r="V163" s="570"/>
    </row>
    <row r="164" spans="1:22" ht="12.75">
      <c r="A164" s="196">
        <v>139</v>
      </c>
      <c r="B164" s="240" t="s">
        <v>376</v>
      </c>
      <c r="C164" s="241" t="s">
        <v>412</v>
      </c>
      <c r="D164" s="246">
        <v>2014</v>
      </c>
      <c r="E164" s="242">
        <v>14.6</v>
      </c>
      <c r="F164" s="242">
        <v>15</v>
      </c>
      <c r="G164" s="242">
        <v>112</v>
      </c>
      <c r="H164" s="242">
        <v>91</v>
      </c>
      <c r="I164" s="242">
        <v>92.3</v>
      </c>
      <c r="J164" s="242" t="s">
        <v>319</v>
      </c>
      <c r="K164" s="242" t="s">
        <v>319</v>
      </c>
      <c r="L164" s="242">
        <v>38.1</v>
      </c>
      <c r="M164" s="242">
        <v>35.2</v>
      </c>
      <c r="N164" s="242">
        <v>22.2</v>
      </c>
      <c r="O164" s="244">
        <v>9</v>
      </c>
      <c r="P164" s="242">
        <v>3</v>
      </c>
      <c r="Q164" s="242"/>
      <c r="R164" s="245">
        <v>253.1</v>
      </c>
      <c r="S164" s="245" t="s">
        <v>85</v>
      </c>
      <c r="T164" s="478" t="s">
        <v>388</v>
      </c>
      <c r="U164" s="571"/>
      <c r="V164" s="570"/>
    </row>
    <row r="165" spans="1:22" ht="12.75">
      <c r="A165" s="247">
        <v>140</v>
      </c>
      <c r="B165" s="240" t="s">
        <v>773</v>
      </c>
      <c r="C165" s="241" t="s">
        <v>531</v>
      </c>
      <c r="D165" s="303">
        <v>2012</v>
      </c>
      <c r="E165" s="242">
        <v>15.9</v>
      </c>
      <c r="F165" s="242">
        <v>15.1</v>
      </c>
      <c r="G165" s="242">
        <v>97.8</v>
      </c>
      <c r="H165" s="242">
        <v>81.4</v>
      </c>
      <c r="I165" s="242">
        <v>78.8</v>
      </c>
      <c r="J165" s="242">
        <v>18.8</v>
      </c>
      <c r="K165" s="242">
        <v>17.3</v>
      </c>
      <c r="L165" s="96"/>
      <c r="M165" s="96"/>
      <c r="N165" s="242">
        <v>11.8</v>
      </c>
      <c r="O165" s="244">
        <v>20</v>
      </c>
      <c r="P165" s="242">
        <v>0.5</v>
      </c>
      <c r="Q165" s="242">
        <v>0.5</v>
      </c>
      <c r="R165" s="245">
        <v>253</v>
      </c>
      <c r="S165" s="91" t="s">
        <v>85</v>
      </c>
      <c r="T165" s="196">
        <v>10.5</v>
      </c>
      <c r="U165" s="572"/>
      <c r="V165" s="570"/>
    </row>
    <row r="166" spans="1:22" ht="12.75">
      <c r="A166" s="196">
        <v>141</v>
      </c>
      <c r="B166" s="240" t="s">
        <v>668</v>
      </c>
      <c r="C166" s="241" t="s">
        <v>619</v>
      </c>
      <c r="D166" s="303">
        <v>2014</v>
      </c>
      <c r="E166" s="242">
        <v>17.4</v>
      </c>
      <c r="F166" s="242">
        <v>16.8</v>
      </c>
      <c r="G166" s="242">
        <v>100.3</v>
      </c>
      <c r="H166" s="242">
        <v>87.2</v>
      </c>
      <c r="I166" s="242">
        <v>93.5</v>
      </c>
      <c r="J166" s="242" t="s">
        <v>319</v>
      </c>
      <c r="K166" s="242" t="s">
        <v>319</v>
      </c>
      <c r="L166" s="242">
        <v>34.8</v>
      </c>
      <c r="M166" s="242">
        <v>32.4</v>
      </c>
      <c r="N166" s="242">
        <v>28</v>
      </c>
      <c r="O166" s="244">
        <v>7</v>
      </c>
      <c r="P166" s="242">
        <v>0.5</v>
      </c>
      <c r="Q166" s="242"/>
      <c r="R166" s="245">
        <v>252.9</v>
      </c>
      <c r="S166" s="437" t="s">
        <v>85</v>
      </c>
      <c r="T166" s="480">
        <v>8.5</v>
      </c>
      <c r="U166" s="571"/>
      <c r="V166" s="570"/>
    </row>
    <row r="167" spans="1:22" ht="12.75">
      <c r="A167" s="247">
        <v>142</v>
      </c>
      <c r="B167" s="240" t="s">
        <v>374</v>
      </c>
      <c r="C167" s="241" t="s">
        <v>424</v>
      </c>
      <c r="D167" s="246">
        <v>2014</v>
      </c>
      <c r="E167" s="242">
        <v>14.4</v>
      </c>
      <c r="F167" s="242">
        <v>14.5</v>
      </c>
      <c r="G167" s="242">
        <v>96.5</v>
      </c>
      <c r="H167" s="242">
        <v>80.2</v>
      </c>
      <c r="I167" s="242">
        <v>81.5</v>
      </c>
      <c r="J167" s="242" t="s">
        <v>319</v>
      </c>
      <c r="K167" s="242" t="s">
        <v>319</v>
      </c>
      <c r="L167" s="242">
        <v>48.1</v>
      </c>
      <c r="M167" s="242">
        <v>41.6</v>
      </c>
      <c r="N167" s="242">
        <v>26.9</v>
      </c>
      <c r="O167" s="244">
        <v>9</v>
      </c>
      <c r="P167" s="242"/>
      <c r="Q167" s="242"/>
      <c r="R167" s="245">
        <v>252.2</v>
      </c>
      <c r="S167" s="245" t="s">
        <v>85</v>
      </c>
      <c r="T167" s="478"/>
      <c r="U167" s="572"/>
      <c r="V167" s="570"/>
    </row>
    <row r="168" spans="1:22" ht="12.75">
      <c r="A168" s="196">
        <v>143</v>
      </c>
      <c r="B168" s="240" t="s">
        <v>607</v>
      </c>
      <c r="C168" s="241" t="s">
        <v>618</v>
      </c>
      <c r="D168" s="246">
        <v>2014</v>
      </c>
      <c r="E168" s="242">
        <v>14</v>
      </c>
      <c r="F168" s="242">
        <v>13.4</v>
      </c>
      <c r="G168" s="242">
        <v>100.5</v>
      </c>
      <c r="H168" s="242">
        <v>84.5</v>
      </c>
      <c r="I168" s="242">
        <v>91</v>
      </c>
      <c r="J168" s="242">
        <v>17.6</v>
      </c>
      <c r="K168" s="242">
        <v>18.6</v>
      </c>
      <c r="L168" s="96"/>
      <c r="M168" s="96"/>
      <c r="N168" s="242">
        <v>20.5</v>
      </c>
      <c r="O168" s="244">
        <v>10</v>
      </c>
      <c r="P168" s="242">
        <v>1</v>
      </c>
      <c r="Q168" s="242"/>
      <c r="R168" s="245">
        <v>251.8</v>
      </c>
      <c r="S168" s="437" t="s">
        <v>85</v>
      </c>
      <c r="T168" s="480">
        <v>3.5</v>
      </c>
      <c r="U168" s="571"/>
      <c r="V168" s="19"/>
    </row>
    <row r="169" spans="1:21" ht="12.75">
      <c r="A169" s="247">
        <v>144</v>
      </c>
      <c r="B169" s="240" t="s">
        <v>364</v>
      </c>
      <c r="C169" s="241" t="s">
        <v>321</v>
      </c>
      <c r="D169" s="303">
        <v>2014</v>
      </c>
      <c r="E169" s="242">
        <v>14.2</v>
      </c>
      <c r="F169" s="242">
        <v>14.5</v>
      </c>
      <c r="G169" s="242">
        <v>95.5</v>
      </c>
      <c r="H169" s="242">
        <v>88.6</v>
      </c>
      <c r="I169" s="242">
        <v>92</v>
      </c>
      <c r="J169" s="242">
        <v>15.5</v>
      </c>
      <c r="K169" s="242">
        <v>18.2</v>
      </c>
      <c r="L169" s="96"/>
      <c r="M169" s="96"/>
      <c r="N169" s="242">
        <v>21.4</v>
      </c>
      <c r="O169" s="244">
        <v>14</v>
      </c>
      <c r="P169" s="242">
        <v>1.5</v>
      </c>
      <c r="Q169" s="242"/>
      <c r="R169" s="245">
        <v>251.7</v>
      </c>
      <c r="S169" s="245" t="s">
        <v>85</v>
      </c>
      <c r="T169" s="478" t="s">
        <v>390</v>
      </c>
      <c r="U169" s="572"/>
    </row>
    <row r="170" spans="1:21" ht="12.75">
      <c r="A170" s="196">
        <v>145</v>
      </c>
      <c r="B170" s="240" t="s">
        <v>528</v>
      </c>
      <c r="C170" s="241" t="s">
        <v>359</v>
      </c>
      <c r="D170" s="303">
        <v>2014</v>
      </c>
      <c r="E170" s="242">
        <v>16.9</v>
      </c>
      <c r="F170" s="242">
        <v>13.8</v>
      </c>
      <c r="G170" s="242">
        <v>96.4</v>
      </c>
      <c r="H170" s="242">
        <v>79.1</v>
      </c>
      <c r="I170" s="242">
        <v>87.5</v>
      </c>
      <c r="J170" s="242">
        <v>15.9</v>
      </c>
      <c r="K170" s="242">
        <v>20.1</v>
      </c>
      <c r="L170" s="96"/>
      <c r="M170" s="96"/>
      <c r="N170" s="242">
        <v>17.4</v>
      </c>
      <c r="O170" s="244">
        <v>14</v>
      </c>
      <c r="P170" s="242">
        <v>1</v>
      </c>
      <c r="Q170" s="242">
        <v>0.5</v>
      </c>
      <c r="R170" s="245">
        <v>251.7</v>
      </c>
      <c r="S170" s="381" t="s">
        <v>85</v>
      </c>
      <c r="T170" s="438" t="s">
        <v>388</v>
      </c>
      <c r="U170" s="571"/>
    </row>
    <row r="171" spans="1:21" ht="12.75">
      <c r="A171" s="247">
        <v>146</v>
      </c>
      <c r="B171" s="240" t="s">
        <v>595</v>
      </c>
      <c r="C171" s="241" t="s">
        <v>618</v>
      </c>
      <c r="D171" s="246">
        <v>2014</v>
      </c>
      <c r="E171" s="242">
        <v>16.7</v>
      </c>
      <c r="F171" s="242">
        <v>16.5</v>
      </c>
      <c r="G171" s="242">
        <v>96.5</v>
      </c>
      <c r="H171" s="242">
        <v>80.3</v>
      </c>
      <c r="I171" s="242">
        <v>82.3</v>
      </c>
      <c r="J171" s="242" t="s">
        <v>319</v>
      </c>
      <c r="K171" s="242" t="s">
        <v>319</v>
      </c>
      <c r="L171" s="242">
        <v>44.1</v>
      </c>
      <c r="M171" s="242">
        <v>44.1</v>
      </c>
      <c r="N171" s="242">
        <v>21.6</v>
      </c>
      <c r="O171" s="244">
        <v>10</v>
      </c>
      <c r="P171" s="242"/>
      <c r="Q171" s="242"/>
      <c r="R171" s="245">
        <v>251.7</v>
      </c>
      <c r="S171" s="437" t="s">
        <v>85</v>
      </c>
      <c r="T171" s="479" t="s">
        <v>499</v>
      </c>
      <c r="U171" s="572"/>
    </row>
    <row r="172" spans="1:21" ht="12.75">
      <c r="A172" s="196">
        <v>147</v>
      </c>
      <c r="B172" s="601" t="s">
        <v>955</v>
      </c>
      <c r="C172" s="241" t="s">
        <v>515</v>
      </c>
      <c r="D172" s="303">
        <v>2014</v>
      </c>
      <c r="E172" s="242">
        <v>14</v>
      </c>
      <c r="F172" s="242">
        <v>14.5</v>
      </c>
      <c r="G172" s="242">
        <v>103.3</v>
      </c>
      <c r="H172" s="242">
        <v>89</v>
      </c>
      <c r="I172" s="242">
        <v>84.5</v>
      </c>
      <c r="J172" s="96"/>
      <c r="K172" s="96"/>
      <c r="L172" s="242">
        <v>38.3</v>
      </c>
      <c r="M172" s="242">
        <v>42.8</v>
      </c>
      <c r="N172" s="242">
        <v>22.5</v>
      </c>
      <c r="O172" s="244">
        <v>11</v>
      </c>
      <c r="P172" s="242">
        <v>0.5</v>
      </c>
      <c r="Q172" s="242"/>
      <c r="R172" s="245">
        <v>251.6</v>
      </c>
      <c r="S172" s="381" t="s">
        <v>85</v>
      </c>
      <c r="T172" s="438" t="s">
        <v>387</v>
      </c>
      <c r="U172" s="571"/>
    </row>
    <row r="173" spans="1:21" ht="12.75">
      <c r="A173" s="247">
        <v>148</v>
      </c>
      <c r="B173" s="240" t="s">
        <v>865</v>
      </c>
      <c r="C173" s="241" t="s">
        <v>456</v>
      </c>
      <c r="D173" s="246">
        <v>2014</v>
      </c>
      <c r="E173" s="242">
        <v>13.5</v>
      </c>
      <c r="F173" s="242">
        <v>13.8</v>
      </c>
      <c r="G173" s="242">
        <v>109.3</v>
      </c>
      <c r="H173" s="242">
        <v>83.5</v>
      </c>
      <c r="I173" s="242">
        <v>79.7</v>
      </c>
      <c r="J173" s="242" t="s">
        <v>319</v>
      </c>
      <c r="K173" s="242" t="s">
        <v>319</v>
      </c>
      <c r="L173" s="242">
        <v>49.5</v>
      </c>
      <c r="M173" s="242">
        <v>45.1</v>
      </c>
      <c r="N173" s="242">
        <v>20.6</v>
      </c>
      <c r="O173" s="331">
        <v>10</v>
      </c>
      <c r="P173" s="242">
        <v>3</v>
      </c>
      <c r="Q173" s="242">
        <v>1</v>
      </c>
      <c r="R173" s="245">
        <v>251.6</v>
      </c>
      <c r="S173" s="312" t="s">
        <v>85</v>
      </c>
      <c r="T173" s="242">
        <v>7.5</v>
      </c>
      <c r="U173" s="572"/>
    </row>
    <row r="174" spans="1:21" ht="12.75">
      <c r="A174" s="196">
        <v>149</v>
      </c>
      <c r="B174" s="240" t="s">
        <v>511</v>
      </c>
      <c r="C174" s="241" t="s">
        <v>512</v>
      </c>
      <c r="D174" s="303">
        <v>2011</v>
      </c>
      <c r="E174" s="242">
        <v>16</v>
      </c>
      <c r="F174" s="242">
        <v>15.9</v>
      </c>
      <c r="G174" s="242">
        <v>87.1</v>
      </c>
      <c r="H174" s="242">
        <v>87.1</v>
      </c>
      <c r="I174" s="242">
        <v>92.1</v>
      </c>
      <c r="J174" s="96"/>
      <c r="K174" s="96"/>
      <c r="L174" s="242">
        <v>40.6</v>
      </c>
      <c r="M174" s="242">
        <v>34.9</v>
      </c>
      <c r="N174" s="242">
        <v>28.4</v>
      </c>
      <c r="O174" s="244">
        <v>9</v>
      </c>
      <c r="P174" s="242"/>
      <c r="Q174" s="242"/>
      <c r="R174" s="245">
        <v>251.5</v>
      </c>
      <c r="S174" s="381" t="s">
        <v>85</v>
      </c>
      <c r="T174" s="438"/>
      <c r="U174" s="571"/>
    </row>
    <row r="175" spans="1:21" ht="12.75">
      <c r="A175" s="247">
        <v>150</v>
      </c>
      <c r="B175" s="240" t="s">
        <v>750</v>
      </c>
      <c r="C175" s="241" t="s">
        <v>424</v>
      </c>
      <c r="D175" s="246">
        <v>2014</v>
      </c>
      <c r="E175" s="242">
        <v>15.4</v>
      </c>
      <c r="F175" s="242">
        <v>15.2</v>
      </c>
      <c r="G175" s="242">
        <v>105</v>
      </c>
      <c r="H175" s="242">
        <v>87.3</v>
      </c>
      <c r="I175" s="242">
        <v>88.6</v>
      </c>
      <c r="J175" s="242" t="s">
        <v>319</v>
      </c>
      <c r="K175" s="242" t="s">
        <v>319</v>
      </c>
      <c r="L175" s="242">
        <v>35.4</v>
      </c>
      <c r="M175" s="242">
        <v>32.8</v>
      </c>
      <c r="N175" s="242">
        <v>29.1</v>
      </c>
      <c r="O175" s="244">
        <v>7</v>
      </c>
      <c r="P175" s="242"/>
      <c r="Q175" s="242"/>
      <c r="R175" s="245">
        <v>251.5</v>
      </c>
      <c r="S175" s="91" t="s">
        <v>85</v>
      </c>
      <c r="T175" s="196" t="s">
        <v>677</v>
      </c>
      <c r="U175" s="572"/>
    </row>
    <row r="176" spans="1:21" ht="12.75">
      <c r="A176" s="196">
        <v>151</v>
      </c>
      <c r="B176" s="240" t="s">
        <v>726</v>
      </c>
      <c r="C176" s="241" t="s">
        <v>515</v>
      </c>
      <c r="D176" s="303">
        <v>2004</v>
      </c>
      <c r="E176" s="242">
        <v>15.5</v>
      </c>
      <c r="F176" s="242">
        <v>16.1</v>
      </c>
      <c r="G176" s="242">
        <v>101.2</v>
      </c>
      <c r="H176" s="242">
        <v>89.2</v>
      </c>
      <c r="I176" s="242">
        <v>84.1</v>
      </c>
      <c r="J176" s="242" t="s">
        <v>319</v>
      </c>
      <c r="K176" s="242" t="s">
        <v>319</v>
      </c>
      <c r="L176" s="242">
        <v>40.5</v>
      </c>
      <c r="M176" s="242">
        <v>40.4</v>
      </c>
      <c r="N176" s="242">
        <v>24.1</v>
      </c>
      <c r="O176" s="331">
        <v>9</v>
      </c>
      <c r="P176" s="242">
        <v>2</v>
      </c>
      <c r="Q176" s="242">
        <v>1</v>
      </c>
      <c r="R176" s="245">
        <v>251.5</v>
      </c>
      <c r="S176" s="312" t="s">
        <v>85</v>
      </c>
      <c r="T176" s="569"/>
      <c r="U176" s="571"/>
    </row>
    <row r="177" spans="1:21" ht="12.75">
      <c r="A177" s="247">
        <v>152</v>
      </c>
      <c r="B177" s="321" t="s">
        <v>494</v>
      </c>
      <c r="C177" s="96" t="s">
        <v>359</v>
      </c>
      <c r="D177" s="159">
        <v>2013</v>
      </c>
      <c r="E177" s="226">
        <v>15.8</v>
      </c>
      <c r="F177" s="226">
        <v>15.9</v>
      </c>
      <c r="G177" s="226">
        <v>96.7</v>
      </c>
      <c r="H177" s="226">
        <v>86.5</v>
      </c>
      <c r="I177" s="226">
        <v>83.2</v>
      </c>
      <c r="J177" s="159"/>
      <c r="K177" s="159"/>
      <c r="L177" s="226">
        <f>8.9+8+9.9+8.5+7.1</f>
        <v>42.4</v>
      </c>
      <c r="M177" s="226">
        <f>8.9+9.2+7+7.4+8.8</f>
        <v>41.3</v>
      </c>
      <c r="N177" s="322">
        <v>20.08</v>
      </c>
      <c r="O177" s="159">
        <v>13</v>
      </c>
      <c r="P177" s="226">
        <v>1</v>
      </c>
      <c r="Q177" s="226"/>
      <c r="R177" s="349">
        <v>251.38</v>
      </c>
      <c r="S177" s="152" t="s">
        <v>85</v>
      </c>
      <c r="T177" s="196" t="s">
        <v>566</v>
      </c>
      <c r="U177" s="572"/>
    </row>
    <row r="178" spans="1:21" ht="12.75">
      <c r="A178" s="196">
        <v>153</v>
      </c>
      <c r="B178" s="240" t="s">
        <v>528</v>
      </c>
      <c r="C178" s="241" t="s">
        <v>512</v>
      </c>
      <c r="D178" s="303">
        <v>2013</v>
      </c>
      <c r="E178" s="242">
        <v>16</v>
      </c>
      <c r="F178" s="242">
        <v>15.6</v>
      </c>
      <c r="G178" s="242">
        <v>106.3</v>
      </c>
      <c r="H178" s="242">
        <v>85</v>
      </c>
      <c r="I178" s="242">
        <v>91.8</v>
      </c>
      <c r="J178" s="96"/>
      <c r="K178" s="96"/>
      <c r="L178" s="242">
        <v>32.5</v>
      </c>
      <c r="M178" s="242">
        <v>28.7</v>
      </c>
      <c r="N178" s="242">
        <v>32.3</v>
      </c>
      <c r="O178" s="244">
        <v>6</v>
      </c>
      <c r="P178" s="242"/>
      <c r="Q178" s="242"/>
      <c r="R178" s="245">
        <v>251.2</v>
      </c>
      <c r="S178" s="381" t="s">
        <v>85</v>
      </c>
      <c r="T178" s="438" t="s">
        <v>653</v>
      </c>
      <c r="U178" s="571"/>
    </row>
    <row r="179" spans="1:21" ht="12.75">
      <c r="A179" s="247">
        <v>154</v>
      </c>
      <c r="B179" s="240" t="s">
        <v>379</v>
      </c>
      <c r="C179" s="241" t="s">
        <v>321</v>
      </c>
      <c r="D179" s="159">
        <v>2013</v>
      </c>
      <c r="E179" s="242">
        <v>14.8</v>
      </c>
      <c r="F179" s="242">
        <v>15.4</v>
      </c>
      <c r="G179" s="242">
        <v>104</v>
      </c>
      <c r="H179" s="242">
        <v>82</v>
      </c>
      <c r="I179" s="242">
        <v>84</v>
      </c>
      <c r="J179" s="242"/>
      <c r="K179" s="242"/>
      <c r="L179" s="242">
        <v>41.7</v>
      </c>
      <c r="M179" s="242">
        <v>39.6</v>
      </c>
      <c r="N179" s="242">
        <v>22.9</v>
      </c>
      <c r="O179" s="244">
        <v>10</v>
      </c>
      <c r="P179" s="242"/>
      <c r="Q179" s="242"/>
      <c r="R179" s="245">
        <v>250.9</v>
      </c>
      <c r="S179" s="245" t="s">
        <v>85</v>
      </c>
      <c r="T179" s="478"/>
      <c r="U179" s="572"/>
    </row>
    <row r="180" spans="1:21" ht="12.75">
      <c r="A180" s="196">
        <v>155</v>
      </c>
      <c r="B180" s="240" t="s">
        <v>427</v>
      </c>
      <c r="C180" s="241" t="s">
        <v>424</v>
      </c>
      <c r="D180" s="244">
        <v>2014</v>
      </c>
      <c r="E180" s="242">
        <v>16.1</v>
      </c>
      <c r="F180" s="242">
        <v>16</v>
      </c>
      <c r="G180" s="242">
        <v>85.5</v>
      </c>
      <c r="H180" s="242">
        <v>81.8</v>
      </c>
      <c r="I180" s="242">
        <v>83.7</v>
      </c>
      <c r="J180" s="242"/>
      <c r="K180" s="242"/>
      <c r="L180" s="159">
        <v>48.3</v>
      </c>
      <c r="M180" s="226">
        <v>52.1</v>
      </c>
      <c r="N180" s="242">
        <v>18.7</v>
      </c>
      <c r="O180" s="244">
        <v>14</v>
      </c>
      <c r="P180" s="242"/>
      <c r="Q180" s="242"/>
      <c r="R180" s="245">
        <v>250.6</v>
      </c>
      <c r="S180" s="245" t="s">
        <v>85</v>
      </c>
      <c r="T180" s="478" t="s">
        <v>391</v>
      </c>
      <c r="U180" s="571"/>
    </row>
    <row r="181" spans="1:21" ht="12.75">
      <c r="A181" s="247">
        <v>156</v>
      </c>
      <c r="B181" s="240" t="s">
        <v>773</v>
      </c>
      <c r="C181" s="241" t="s">
        <v>531</v>
      </c>
      <c r="D181" s="303">
        <v>2014</v>
      </c>
      <c r="E181" s="242">
        <v>12.7</v>
      </c>
      <c r="F181" s="242">
        <v>12.4</v>
      </c>
      <c r="G181" s="242">
        <v>112.2</v>
      </c>
      <c r="H181" s="242">
        <v>96.5</v>
      </c>
      <c r="I181" s="242">
        <v>91.7</v>
      </c>
      <c r="J181" s="242" t="s">
        <v>319</v>
      </c>
      <c r="K181" s="242" t="s">
        <v>319</v>
      </c>
      <c r="L181" s="242">
        <v>33.8</v>
      </c>
      <c r="M181" s="242">
        <v>27.5</v>
      </c>
      <c r="N181" s="242">
        <v>30.5</v>
      </c>
      <c r="O181" s="244">
        <v>7</v>
      </c>
      <c r="P181" s="242">
        <v>1.5</v>
      </c>
      <c r="Q181" s="242">
        <v>0.5</v>
      </c>
      <c r="R181" s="245">
        <v>250.6</v>
      </c>
      <c r="S181" s="91" t="s">
        <v>85</v>
      </c>
      <c r="T181" s="196">
        <v>4.5</v>
      </c>
      <c r="U181" s="572"/>
    </row>
    <row r="182" spans="1:21" ht="12.75">
      <c r="A182" s="196">
        <v>157</v>
      </c>
      <c r="B182" s="240" t="s">
        <v>369</v>
      </c>
      <c r="C182" s="241" t="s">
        <v>321</v>
      </c>
      <c r="D182" s="246">
        <v>2013</v>
      </c>
      <c r="E182" s="242">
        <v>12.1</v>
      </c>
      <c r="F182" s="242">
        <v>11.7</v>
      </c>
      <c r="G182" s="242">
        <v>110</v>
      </c>
      <c r="H182" s="242">
        <v>99</v>
      </c>
      <c r="I182" s="242">
        <v>96</v>
      </c>
      <c r="J182" s="242"/>
      <c r="K182" s="242"/>
      <c r="L182" s="242">
        <v>26.4</v>
      </c>
      <c r="M182" s="242">
        <v>24.9</v>
      </c>
      <c r="N182" s="242">
        <v>34.8</v>
      </c>
      <c r="O182" s="244">
        <v>6</v>
      </c>
      <c r="P182" s="242"/>
      <c r="Q182" s="242"/>
      <c r="R182" s="245">
        <v>250.4</v>
      </c>
      <c r="S182" s="245" t="s">
        <v>85</v>
      </c>
      <c r="T182" s="478"/>
      <c r="U182" s="571"/>
    </row>
    <row r="183" spans="1:21" ht="12.75">
      <c r="A183" s="247">
        <v>158</v>
      </c>
      <c r="B183" s="240" t="s">
        <v>579</v>
      </c>
      <c r="C183" s="241" t="s">
        <v>515</v>
      </c>
      <c r="D183" s="303">
        <v>2014</v>
      </c>
      <c r="E183" s="242">
        <v>13.7</v>
      </c>
      <c r="F183" s="242">
        <v>13.7</v>
      </c>
      <c r="G183" s="242">
        <v>110.5</v>
      </c>
      <c r="H183" s="242">
        <v>88.5</v>
      </c>
      <c r="I183" s="242">
        <v>93.5</v>
      </c>
      <c r="J183" s="96"/>
      <c r="K183" s="96"/>
      <c r="L183" s="242">
        <v>37</v>
      </c>
      <c r="M183" s="242">
        <v>33.7</v>
      </c>
      <c r="N183" s="242">
        <v>21.2</v>
      </c>
      <c r="O183" s="244">
        <v>10</v>
      </c>
      <c r="P183" s="242">
        <v>0.5</v>
      </c>
      <c r="Q183" s="242"/>
      <c r="R183" s="245">
        <v>250.3</v>
      </c>
      <c r="S183" s="381" t="s">
        <v>85</v>
      </c>
      <c r="T183" s="438"/>
      <c r="U183" s="572"/>
    </row>
    <row r="184" spans="1:21" ht="12.75">
      <c r="A184" s="196">
        <v>159</v>
      </c>
      <c r="B184" s="240" t="s">
        <v>329</v>
      </c>
      <c r="C184" s="241" t="s">
        <v>321</v>
      </c>
      <c r="D184" s="246">
        <v>2013</v>
      </c>
      <c r="E184" s="242">
        <v>16.2</v>
      </c>
      <c r="F184" s="242">
        <v>16.5</v>
      </c>
      <c r="G184" s="242">
        <v>101</v>
      </c>
      <c r="H184" s="242">
        <v>79</v>
      </c>
      <c r="I184" s="242">
        <v>84.5</v>
      </c>
      <c r="J184" s="242" t="s">
        <v>319</v>
      </c>
      <c r="K184" s="242" t="s">
        <v>319</v>
      </c>
      <c r="L184" s="242">
        <v>46.6</v>
      </c>
      <c r="M184" s="242">
        <v>39.9</v>
      </c>
      <c r="N184" s="242">
        <v>20.4</v>
      </c>
      <c r="O184" s="244">
        <v>9</v>
      </c>
      <c r="P184" s="242">
        <v>0.5</v>
      </c>
      <c r="Q184" s="242"/>
      <c r="R184" s="245">
        <v>250.1</v>
      </c>
      <c r="S184" s="245" t="s">
        <v>85</v>
      </c>
      <c r="T184" s="480">
        <v>10.5</v>
      </c>
      <c r="U184" s="571"/>
    </row>
    <row r="185" spans="1:21" ht="12.75">
      <c r="A185" s="247">
        <v>160</v>
      </c>
      <c r="B185" s="240" t="s">
        <v>362</v>
      </c>
      <c r="C185" s="241" t="s">
        <v>412</v>
      </c>
      <c r="D185" s="303">
        <v>2013</v>
      </c>
      <c r="E185" s="242">
        <v>14.8</v>
      </c>
      <c r="F185" s="242">
        <v>14.5</v>
      </c>
      <c r="G185" s="242">
        <v>100.5</v>
      </c>
      <c r="H185" s="242">
        <v>80.5</v>
      </c>
      <c r="I185" s="242">
        <v>76.8</v>
      </c>
      <c r="J185" s="242">
        <v>19.7</v>
      </c>
      <c r="K185" s="242">
        <v>17.7</v>
      </c>
      <c r="L185" s="96"/>
      <c r="M185" s="96"/>
      <c r="N185" s="242">
        <v>13.5</v>
      </c>
      <c r="O185" s="244">
        <v>16</v>
      </c>
      <c r="P185" s="242">
        <v>2.5</v>
      </c>
      <c r="Q185" s="242"/>
      <c r="R185" s="245">
        <v>250</v>
      </c>
      <c r="S185" s="245" t="s">
        <v>85</v>
      </c>
      <c r="T185" s="478" t="s">
        <v>391</v>
      </c>
      <c r="U185" s="5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F19"/>
  <sheetViews>
    <sheetView zoomScalePageLayoutView="0" workbookViewId="0" topLeftCell="A1">
      <selection activeCell="L19" sqref="L19"/>
    </sheetView>
  </sheetViews>
  <sheetFormatPr defaultColWidth="9.140625" defaultRowHeight="12.75"/>
  <cols>
    <col min="2" max="2" width="21.00390625" style="0" customWidth="1"/>
    <col min="3" max="3" width="15.8515625" style="0" customWidth="1"/>
  </cols>
  <sheetData>
    <row r="4" spans="1:6" ht="15.75">
      <c r="A4" s="291" t="s">
        <v>967</v>
      </c>
      <c r="B4" s="614"/>
      <c r="C4" s="614"/>
      <c r="D4" s="614"/>
      <c r="E4" s="614"/>
      <c r="F4" s="614"/>
    </row>
    <row r="6" spans="1:5" ht="12.75">
      <c r="A6" t="s">
        <v>2</v>
      </c>
      <c r="C6" t="s">
        <v>3</v>
      </c>
      <c r="E6" t="s">
        <v>4</v>
      </c>
    </row>
    <row r="7" spans="1:5" ht="12.75">
      <c r="A7" t="s">
        <v>5</v>
      </c>
      <c r="C7" t="s">
        <v>6</v>
      </c>
      <c r="E7" t="s">
        <v>7</v>
      </c>
    </row>
    <row r="8" spans="1:5" ht="12.75">
      <c r="A8" t="s">
        <v>8</v>
      </c>
      <c r="C8" t="s">
        <v>9</v>
      </c>
      <c r="E8" t="s">
        <v>10</v>
      </c>
    </row>
    <row r="9" spans="1:5" ht="12.75">
      <c r="A9" t="s">
        <v>11</v>
      </c>
      <c r="C9" t="s">
        <v>12</v>
      </c>
      <c r="E9" t="s">
        <v>13</v>
      </c>
    </row>
    <row r="10" spans="1:5" ht="12.75">
      <c r="A10" t="s">
        <v>297</v>
      </c>
      <c r="C10" t="s">
        <v>298</v>
      </c>
      <c r="E10" t="s">
        <v>299</v>
      </c>
    </row>
    <row r="11" spans="1:5" ht="12.75">
      <c r="A11" t="s">
        <v>300</v>
      </c>
      <c r="C11" t="s">
        <v>301</v>
      </c>
      <c r="E11" t="s">
        <v>300</v>
      </c>
    </row>
    <row r="12" ht="13.5" thickBot="1"/>
    <row r="13" spans="1:6" ht="13.5" thickBot="1">
      <c r="A13" s="150">
        <v>1</v>
      </c>
      <c r="B13" s="151">
        <v>2</v>
      </c>
      <c r="C13" s="151">
        <v>3</v>
      </c>
      <c r="D13" s="151">
        <v>4</v>
      </c>
      <c r="E13" s="151">
        <v>5</v>
      </c>
      <c r="F13" s="160">
        <v>6</v>
      </c>
    </row>
    <row r="14" spans="1:6" ht="12.75">
      <c r="A14" s="357">
        <v>1</v>
      </c>
      <c r="B14" s="358" t="s">
        <v>355</v>
      </c>
      <c r="C14" s="567" t="s">
        <v>929</v>
      </c>
      <c r="D14" s="360">
        <v>2014</v>
      </c>
      <c r="E14" s="581">
        <v>213.55</v>
      </c>
      <c r="F14" s="357" t="s">
        <v>83</v>
      </c>
    </row>
    <row r="15" spans="1:6" ht="12.75">
      <c r="A15" s="152">
        <v>2</v>
      </c>
      <c r="B15" s="361" t="s">
        <v>358</v>
      </c>
      <c r="C15" s="567" t="s">
        <v>929</v>
      </c>
      <c r="D15" s="180">
        <v>2014</v>
      </c>
      <c r="E15" s="362">
        <v>206.55</v>
      </c>
      <c r="F15" s="152" t="s">
        <v>83</v>
      </c>
    </row>
    <row r="16" spans="1:6" ht="12.75">
      <c r="A16" s="152">
        <v>3</v>
      </c>
      <c r="B16" s="361" t="s">
        <v>928</v>
      </c>
      <c r="C16" s="567" t="s">
        <v>929</v>
      </c>
      <c r="D16" s="196">
        <v>2013</v>
      </c>
      <c r="E16" s="362">
        <v>199.75</v>
      </c>
      <c r="F16" s="152" t="s">
        <v>84</v>
      </c>
    </row>
    <row r="17" spans="1:6" ht="12.75">
      <c r="A17" s="50"/>
      <c r="B17" s="221"/>
      <c r="C17" s="3"/>
      <c r="D17" s="49"/>
      <c r="E17" s="223"/>
      <c r="F17" s="50"/>
    </row>
    <row r="18" spans="1:6" ht="12.75">
      <c r="A18" s="50"/>
      <c r="B18" s="221"/>
      <c r="C18" s="3"/>
      <c r="D18" s="49"/>
      <c r="E18" s="223"/>
      <c r="F18" s="50"/>
    </row>
    <row r="19" spans="1:6" ht="12.75">
      <c r="A19" s="50"/>
      <c r="B19" s="221"/>
      <c r="C19" s="3"/>
      <c r="D19" s="49"/>
      <c r="E19" s="223"/>
      <c r="F19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L24"/>
  <sheetViews>
    <sheetView zoomScalePageLayoutView="0" workbookViewId="0" topLeftCell="A1">
      <selection activeCell="M24" sqref="M24"/>
    </sheetView>
  </sheetViews>
  <sheetFormatPr defaultColWidth="9.140625" defaultRowHeight="12.75"/>
  <cols>
    <col min="2" max="2" width="18.7109375" style="0" customWidth="1"/>
    <col min="3" max="3" width="13.57421875" style="0" customWidth="1"/>
  </cols>
  <sheetData>
    <row r="4" spans="1:10" ht="15.75">
      <c r="A4" s="291" t="s">
        <v>968</v>
      </c>
      <c r="B4" s="291"/>
      <c r="C4" s="293"/>
      <c r="D4" s="292" t="s">
        <v>793</v>
      </c>
      <c r="E4" s="294"/>
      <c r="H4" s="293"/>
      <c r="I4" s="292" t="s">
        <v>794</v>
      </c>
      <c r="J4" s="293"/>
    </row>
    <row r="5" spans="3:10" ht="12.75">
      <c r="C5" s="293"/>
      <c r="D5" s="293"/>
      <c r="E5" s="293"/>
      <c r="H5" s="293"/>
      <c r="I5" s="293"/>
      <c r="J5" s="293"/>
    </row>
    <row r="6" spans="1:10" ht="12.75">
      <c r="A6" s="4" t="s">
        <v>2</v>
      </c>
      <c r="B6" s="4"/>
      <c r="C6" s="293"/>
      <c r="D6" s="294" t="s">
        <v>3</v>
      </c>
      <c r="E6" s="294"/>
      <c r="H6" s="293"/>
      <c r="I6" s="294" t="s">
        <v>4</v>
      </c>
      <c r="J6" s="294"/>
    </row>
    <row r="7" spans="1:10" ht="12.75">
      <c r="A7" s="4" t="s">
        <v>5</v>
      </c>
      <c r="B7" s="4"/>
      <c r="C7" s="293"/>
      <c r="D7" s="294" t="s">
        <v>6</v>
      </c>
      <c r="E7" s="294"/>
      <c r="H7" s="293"/>
      <c r="I7" s="294" t="s">
        <v>7</v>
      </c>
      <c r="J7" s="294"/>
    </row>
    <row r="8" spans="1:10" ht="12.75">
      <c r="A8" s="4" t="s">
        <v>8</v>
      </c>
      <c r="B8" s="4"/>
      <c r="C8" s="293"/>
      <c r="D8" s="294" t="s">
        <v>9</v>
      </c>
      <c r="E8" s="294"/>
      <c r="H8" s="293"/>
      <c r="I8" s="294" t="s">
        <v>10</v>
      </c>
      <c r="J8" s="294"/>
    </row>
    <row r="9" spans="1:10" ht="12.75">
      <c r="A9" s="4" t="s">
        <v>11</v>
      </c>
      <c r="B9" s="4"/>
      <c r="C9" s="293"/>
      <c r="D9" s="294" t="s">
        <v>12</v>
      </c>
      <c r="E9" s="294"/>
      <c r="H9" s="293"/>
      <c r="I9" s="294" t="s">
        <v>13</v>
      </c>
      <c r="J9" s="294"/>
    </row>
    <row r="10" spans="1:10" ht="12.75">
      <c r="A10" s="4" t="s">
        <v>189</v>
      </c>
      <c r="B10" s="4"/>
      <c r="C10" s="294"/>
      <c r="D10" s="294" t="s">
        <v>190</v>
      </c>
      <c r="E10" s="294"/>
      <c r="H10" s="294"/>
      <c r="I10" s="294" t="s">
        <v>191</v>
      </c>
      <c r="J10" s="294"/>
    </row>
    <row r="11" spans="1:10" ht="12.75">
      <c r="A11" s="4" t="s">
        <v>192</v>
      </c>
      <c r="B11" s="4"/>
      <c r="C11" s="294"/>
      <c r="D11" s="294" t="s">
        <v>193</v>
      </c>
      <c r="E11" s="294"/>
      <c r="H11" s="294"/>
      <c r="I11" s="294" t="s">
        <v>194</v>
      </c>
      <c r="J11" s="294"/>
    </row>
    <row r="12" spans="1:10" ht="12.75">
      <c r="A12" s="4" t="s">
        <v>195</v>
      </c>
      <c r="B12" s="4"/>
      <c r="C12" s="294"/>
      <c r="D12" s="294" t="s">
        <v>795</v>
      </c>
      <c r="E12" s="294"/>
      <c r="H12" s="294"/>
      <c r="I12" s="294" t="s">
        <v>197</v>
      </c>
      <c r="J12" s="294"/>
    </row>
    <row r="13" spans="1:10" ht="12.75">
      <c r="A13" s="4" t="s">
        <v>796</v>
      </c>
      <c r="B13" s="4"/>
      <c r="C13" s="294"/>
      <c r="D13" s="294" t="s">
        <v>797</v>
      </c>
      <c r="E13" s="294"/>
      <c r="H13" s="294"/>
      <c r="I13" s="294" t="s">
        <v>798</v>
      </c>
      <c r="J13" s="294"/>
    </row>
    <row r="14" spans="1:10" ht="12.75">
      <c r="A14" s="4" t="s">
        <v>799</v>
      </c>
      <c r="B14" s="4"/>
      <c r="C14" s="294"/>
      <c r="D14" s="294" t="s">
        <v>800</v>
      </c>
      <c r="E14" s="294"/>
      <c r="H14" s="294"/>
      <c r="I14" s="294" t="s">
        <v>801</v>
      </c>
      <c r="J14" s="294"/>
    </row>
    <row r="15" spans="1:10" ht="12.75">
      <c r="A15" s="4" t="s">
        <v>204</v>
      </c>
      <c r="B15" s="4"/>
      <c r="C15" s="294"/>
      <c r="D15" s="294" t="s">
        <v>205</v>
      </c>
      <c r="E15" s="294"/>
      <c r="H15" s="294"/>
      <c r="I15" s="294" t="s">
        <v>209</v>
      </c>
      <c r="J15" s="294"/>
    </row>
    <row r="16" spans="1:10" ht="12.75">
      <c r="A16" s="4" t="s">
        <v>207</v>
      </c>
      <c r="B16" s="4"/>
      <c r="C16" s="294"/>
      <c r="D16" s="294" t="s">
        <v>208</v>
      </c>
      <c r="E16" s="294"/>
      <c r="H16" s="294"/>
      <c r="I16" s="294" t="s">
        <v>207</v>
      </c>
      <c r="J16" s="294"/>
    </row>
    <row r="17" spans="1:12" ht="12.75">
      <c r="A17" s="4"/>
      <c r="B17" s="471"/>
      <c r="C17" s="471"/>
      <c r="D17" s="294"/>
      <c r="E17" s="471"/>
      <c r="G17" s="471"/>
      <c r="H17" s="471"/>
      <c r="I17" s="294"/>
      <c r="L17" s="293"/>
    </row>
    <row r="19" ht="13.5" thickBot="1"/>
    <row r="20" spans="1:12" ht="13.5" thickBot="1">
      <c r="A20" s="472">
        <v>1</v>
      </c>
      <c r="B20" s="473">
        <v>2</v>
      </c>
      <c r="C20" s="473">
        <v>3</v>
      </c>
      <c r="D20" s="473">
        <v>4</v>
      </c>
      <c r="E20" s="474">
        <v>5</v>
      </c>
      <c r="F20" s="474">
        <v>6</v>
      </c>
      <c r="G20" s="474">
        <v>7</v>
      </c>
      <c r="H20" s="474">
        <v>8</v>
      </c>
      <c r="I20" s="474">
        <v>9</v>
      </c>
      <c r="J20" s="473">
        <v>10</v>
      </c>
      <c r="K20" s="473">
        <v>11</v>
      </c>
      <c r="L20" s="583"/>
    </row>
    <row r="21" spans="1:12" ht="12.75">
      <c r="A21" s="617">
        <v>1</v>
      </c>
      <c r="B21" s="618" t="s">
        <v>772</v>
      </c>
      <c r="C21" s="619" t="s">
        <v>507</v>
      </c>
      <c r="D21" s="620">
        <v>2013</v>
      </c>
      <c r="E21" s="621">
        <v>233</v>
      </c>
      <c r="F21" s="621">
        <v>98</v>
      </c>
      <c r="G21" s="621">
        <v>10</v>
      </c>
      <c r="H21" s="621">
        <v>10</v>
      </c>
      <c r="I21" s="621">
        <v>10</v>
      </c>
      <c r="J21" s="622">
        <v>296.84</v>
      </c>
      <c r="K21" s="475" t="s">
        <v>84</v>
      </c>
      <c r="L21" s="586"/>
    </row>
    <row r="22" spans="1:12" ht="12.75">
      <c r="A22" s="582">
        <v>2</v>
      </c>
      <c r="B22" s="623" t="s">
        <v>628</v>
      </c>
      <c r="C22" s="624" t="s">
        <v>619</v>
      </c>
      <c r="D22" s="625">
        <v>2014</v>
      </c>
      <c r="E22" s="626">
        <v>201</v>
      </c>
      <c r="F22" s="626">
        <v>113</v>
      </c>
      <c r="G22" s="626">
        <v>10</v>
      </c>
      <c r="H22" s="626">
        <v>10</v>
      </c>
      <c r="I22" s="626">
        <v>9</v>
      </c>
      <c r="J22" s="627">
        <v>293</v>
      </c>
      <c r="K22" s="582" t="s">
        <v>84</v>
      </c>
      <c r="L22" s="19"/>
    </row>
    <row r="23" spans="1:12" ht="12.75">
      <c r="A23" s="582">
        <v>3</v>
      </c>
      <c r="B23" s="623" t="s">
        <v>524</v>
      </c>
      <c r="C23" s="628" t="s">
        <v>515</v>
      </c>
      <c r="D23" s="629">
        <v>2014</v>
      </c>
      <c r="E23" s="626">
        <v>195</v>
      </c>
      <c r="F23" s="626">
        <v>115</v>
      </c>
      <c r="G23" s="626">
        <v>8</v>
      </c>
      <c r="H23" s="626">
        <v>9</v>
      </c>
      <c r="I23" s="626">
        <v>9</v>
      </c>
      <c r="J23" s="627">
        <v>282.56</v>
      </c>
      <c r="K23" s="582" t="s">
        <v>84</v>
      </c>
      <c r="L23" s="584"/>
    </row>
    <row r="24" spans="1:11" ht="12.75">
      <c r="A24" s="582">
        <v>4</v>
      </c>
      <c r="B24" s="623" t="s">
        <v>883</v>
      </c>
      <c r="C24" s="624" t="s">
        <v>456</v>
      </c>
      <c r="D24" s="625">
        <v>2014</v>
      </c>
      <c r="E24" s="626">
        <v>212.5</v>
      </c>
      <c r="F24" s="626">
        <v>91.5</v>
      </c>
      <c r="G24" s="626">
        <v>10</v>
      </c>
      <c r="H24" s="626">
        <v>10</v>
      </c>
      <c r="I24" s="626">
        <v>10</v>
      </c>
      <c r="J24" s="627">
        <v>252.77</v>
      </c>
      <c r="K24" s="582" t="s">
        <v>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F17"/>
  <sheetViews>
    <sheetView zoomScalePageLayoutView="0" workbookViewId="0" topLeftCell="A1">
      <selection activeCell="A5" sqref="A5:F6"/>
    </sheetView>
  </sheetViews>
  <sheetFormatPr defaultColWidth="9.140625" defaultRowHeight="12.75"/>
  <cols>
    <col min="2" max="2" width="15.8515625" style="0" customWidth="1"/>
  </cols>
  <sheetData>
    <row r="5" spans="1:6" ht="15.75">
      <c r="A5" s="291" t="s">
        <v>969</v>
      </c>
      <c r="B5" s="614"/>
      <c r="C5" s="614"/>
      <c r="D5" s="614"/>
      <c r="E5" s="614"/>
      <c r="F5" s="614"/>
    </row>
    <row r="8" spans="1:5" ht="12.75">
      <c r="A8" t="s">
        <v>2</v>
      </c>
      <c r="C8" t="s">
        <v>3</v>
      </c>
      <c r="E8" t="s">
        <v>4</v>
      </c>
    </row>
    <row r="9" spans="1:5" ht="12.75">
      <c r="A9" t="s">
        <v>5</v>
      </c>
      <c r="C9" t="s">
        <v>6</v>
      </c>
      <c r="E9" t="s">
        <v>7</v>
      </c>
    </row>
    <row r="10" spans="1:5" ht="12.75">
      <c r="A10" t="s">
        <v>8</v>
      </c>
      <c r="C10" t="s">
        <v>9</v>
      </c>
      <c r="E10" t="s">
        <v>10</v>
      </c>
    </row>
    <row r="11" spans="1:5" ht="12.75">
      <c r="A11" t="s">
        <v>11</v>
      </c>
      <c r="C11" t="s">
        <v>12</v>
      </c>
      <c r="E11" t="s">
        <v>13</v>
      </c>
    </row>
    <row r="12" spans="1:5" ht="12.75">
      <c r="A12" t="s">
        <v>297</v>
      </c>
      <c r="C12" t="s">
        <v>298</v>
      </c>
      <c r="E12" t="s">
        <v>299</v>
      </c>
    </row>
    <row r="13" spans="1:5" ht="12.75">
      <c r="A13" t="s">
        <v>300</v>
      </c>
      <c r="C13" t="s">
        <v>301</v>
      </c>
      <c r="E13" t="s">
        <v>300</v>
      </c>
    </row>
    <row r="15" ht="13.5" thickBot="1"/>
    <row r="16" spans="1:6" ht="13.5" thickBot="1">
      <c r="A16" s="150">
        <v>1</v>
      </c>
      <c r="B16" s="151">
        <v>2</v>
      </c>
      <c r="C16" s="151">
        <v>3</v>
      </c>
      <c r="D16" s="151">
        <v>4</v>
      </c>
      <c r="E16" s="151">
        <v>5</v>
      </c>
      <c r="F16" s="160">
        <v>6</v>
      </c>
    </row>
    <row r="17" spans="1:6" ht="12.75">
      <c r="A17" s="357">
        <v>1</v>
      </c>
      <c r="B17" s="358" t="s">
        <v>802</v>
      </c>
      <c r="C17" s="344" t="s">
        <v>403</v>
      </c>
      <c r="D17" s="360">
        <v>2014</v>
      </c>
      <c r="E17" s="581">
        <v>209.1</v>
      </c>
      <c r="F17" s="357" t="s">
        <v>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F17"/>
  <sheetViews>
    <sheetView zoomScalePageLayoutView="0" workbookViewId="0" topLeftCell="A1">
      <selection activeCell="H20" sqref="H20"/>
    </sheetView>
  </sheetViews>
  <sheetFormatPr defaultColWidth="9.140625" defaultRowHeight="12.75"/>
  <cols>
    <col min="2" max="2" width="14.421875" style="0" customWidth="1"/>
  </cols>
  <sheetData>
    <row r="5" spans="1:3" ht="15.75">
      <c r="A5" s="291" t="s">
        <v>970</v>
      </c>
      <c r="B5" s="614"/>
      <c r="C5" s="614"/>
    </row>
    <row r="9" spans="1:5" ht="12.75">
      <c r="A9" t="s">
        <v>2</v>
      </c>
      <c r="C9" t="s">
        <v>3</v>
      </c>
      <c r="E9" t="s">
        <v>4</v>
      </c>
    </row>
    <row r="10" spans="1:5" ht="12.75">
      <c r="A10" t="s">
        <v>5</v>
      </c>
      <c r="C10" t="s">
        <v>6</v>
      </c>
      <c r="E10" t="s">
        <v>7</v>
      </c>
    </row>
    <row r="11" spans="1:5" ht="12.75">
      <c r="A11" t="s">
        <v>8</v>
      </c>
      <c r="C11" t="s">
        <v>9</v>
      </c>
      <c r="E11" t="s">
        <v>10</v>
      </c>
    </row>
    <row r="12" spans="1:5" ht="12.75">
      <c r="A12" t="s">
        <v>11</v>
      </c>
      <c r="C12" t="s">
        <v>12</v>
      </c>
      <c r="E12" t="s">
        <v>13</v>
      </c>
    </row>
    <row r="13" spans="1:5" ht="12.75">
      <c r="A13" t="s">
        <v>297</v>
      </c>
      <c r="C13" t="s">
        <v>298</v>
      </c>
      <c r="E13" t="s">
        <v>299</v>
      </c>
    </row>
    <row r="14" spans="1:5" ht="12.75">
      <c r="A14" t="s">
        <v>300</v>
      </c>
      <c r="C14" t="s">
        <v>301</v>
      </c>
      <c r="E14" t="s">
        <v>300</v>
      </c>
    </row>
    <row r="15" ht="13.5" thickBot="1"/>
    <row r="16" spans="1:6" ht="13.5" thickBot="1">
      <c r="A16" s="150">
        <v>1</v>
      </c>
      <c r="B16" s="151">
        <v>2</v>
      </c>
      <c r="C16" s="151">
        <v>3</v>
      </c>
      <c r="D16" s="151">
        <v>4</v>
      </c>
      <c r="E16" s="151">
        <v>5</v>
      </c>
      <c r="F16" s="160">
        <v>6</v>
      </c>
    </row>
    <row r="17" spans="1:6" ht="12.75">
      <c r="A17" s="357">
        <v>1</v>
      </c>
      <c r="B17" s="358" t="s">
        <v>420</v>
      </c>
      <c r="C17" s="344" t="s">
        <v>803</v>
      </c>
      <c r="D17" s="360">
        <v>2011</v>
      </c>
      <c r="E17" s="581">
        <v>61.9</v>
      </c>
      <c r="F17" s="357" t="s">
        <v>83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5:F17"/>
  <sheetViews>
    <sheetView zoomScalePageLayoutView="0" workbookViewId="0" topLeftCell="A1">
      <selection activeCell="L11" sqref="L11"/>
    </sheetView>
  </sheetViews>
  <sheetFormatPr defaultColWidth="9.140625" defaultRowHeight="12.75"/>
  <cols>
    <col min="2" max="2" width="14.8515625" style="0" customWidth="1"/>
    <col min="3" max="3" width="13.00390625" style="0" customWidth="1"/>
  </cols>
  <sheetData>
    <row r="5" spans="1:4" ht="15.75">
      <c r="A5" s="291" t="s">
        <v>971</v>
      </c>
      <c r="B5" s="614"/>
      <c r="C5" s="614"/>
      <c r="D5" s="614"/>
    </row>
    <row r="6" ht="12.75">
      <c r="A6" s="4"/>
    </row>
    <row r="8" spans="1:5" ht="12.75">
      <c r="A8" t="s">
        <v>2</v>
      </c>
      <c r="C8" t="s">
        <v>3</v>
      </c>
      <c r="E8" t="s">
        <v>4</v>
      </c>
    </row>
    <row r="9" spans="1:5" ht="12.75">
      <c r="A9" t="s">
        <v>5</v>
      </c>
      <c r="C9" t="s">
        <v>6</v>
      </c>
      <c r="E9" t="s">
        <v>7</v>
      </c>
    </row>
    <row r="10" spans="1:5" ht="12.75">
      <c r="A10" t="s">
        <v>8</v>
      </c>
      <c r="C10" t="s">
        <v>9</v>
      </c>
      <c r="E10" t="s">
        <v>10</v>
      </c>
    </row>
    <row r="11" spans="1:5" ht="12.75">
      <c r="A11" t="s">
        <v>11</v>
      </c>
      <c r="C11" t="s">
        <v>12</v>
      </c>
      <c r="E11" t="s">
        <v>13</v>
      </c>
    </row>
    <row r="12" spans="1:5" ht="12.75">
      <c r="A12" t="s">
        <v>297</v>
      </c>
      <c r="C12" t="s">
        <v>298</v>
      </c>
      <c r="E12" t="s">
        <v>299</v>
      </c>
    </row>
    <row r="13" spans="1:5" ht="12.75">
      <c r="A13" t="s">
        <v>300</v>
      </c>
      <c r="C13" t="s">
        <v>301</v>
      </c>
      <c r="E13" t="s">
        <v>300</v>
      </c>
    </row>
    <row r="14" ht="13.5" thickBot="1"/>
    <row r="15" spans="1:6" ht="13.5" thickBot="1">
      <c r="A15" s="150">
        <v>1</v>
      </c>
      <c r="B15" s="151">
        <v>2</v>
      </c>
      <c r="C15" s="151">
        <v>3</v>
      </c>
      <c r="D15" s="151">
        <v>4</v>
      </c>
      <c r="E15" s="151">
        <v>5</v>
      </c>
      <c r="F15" s="160">
        <v>6</v>
      </c>
    </row>
    <row r="16" spans="1:6" ht="12.75">
      <c r="A16" s="357">
        <v>1</v>
      </c>
      <c r="B16" s="358" t="s">
        <v>734</v>
      </c>
      <c r="C16" s="344" t="s">
        <v>953</v>
      </c>
      <c r="D16" s="360">
        <v>2013</v>
      </c>
      <c r="E16" s="581">
        <v>385.4</v>
      </c>
      <c r="F16" s="357" t="s">
        <v>84</v>
      </c>
    </row>
    <row r="17" spans="1:6" ht="12.75">
      <c r="A17" s="152">
        <v>2</v>
      </c>
      <c r="B17" s="361" t="s">
        <v>804</v>
      </c>
      <c r="C17" s="329" t="s">
        <v>508</v>
      </c>
      <c r="D17" s="180">
        <v>2014</v>
      </c>
      <c r="E17" s="362">
        <v>360.5</v>
      </c>
      <c r="F17" s="152" t="s">
        <v>84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4:F18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9.8515625" style="0" customWidth="1"/>
    <col min="3" max="3" width="13.57421875" style="0" customWidth="1"/>
    <col min="4" max="4" width="10.7109375" style="0" customWidth="1"/>
  </cols>
  <sheetData>
    <row r="4" spans="1:6" ht="15.75">
      <c r="A4" s="291" t="s">
        <v>972</v>
      </c>
      <c r="B4" s="291"/>
      <c r="C4" s="291" t="s">
        <v>356</v>
      </c>
      <c r="D4" s="291"/>
      <c r="E4" s="291" t="s">
        <v>357</v>
      </c>
      <c r="F4" s="614"/>
    </row>
    <row r="6" spans="1:5" ht="12.75">
      <c r="A6" t="s">
        <v>2</v>
      </c>
      <c r="C6" t="s">
        <v>3</v>
      </c>
      <c r="E6" t="s">
        <v>4</v>
      </c>
    </row>
    <row r="7" spans="1:5" ht="12.75">
      <c r="A7" t="s">
        <v>5</v>
      </c>
      <c r="C7" t="s">
        <v>6</v>
      </c>
      <c r="E7" t="s">
        <v>7</v>
      </c>
    </row>
    <row r="8" spans="1:5" ht="12.75">
      <c r="A8" t="s">
        <v>8</v>
      </c>
      <c r="C8" t="s">
        <v>9</v>
      </c>
      <c r="E8" t="s">
        <v>10</v>
      </c>
    </row>
    <row r="9" spans="1:5" ht="12.75">
      <c r="A9" t="s">
        <v>11</v>
      </c>
      <c r="C9" t="s">
        <v>12</v>
      </c>
      <c r="E9" t="s">
        <v>13</v>
      </c>
    </row>
    <row r="10" spans="1:5" ht="12.75">
      <c r="A10" t="s">
        <v>297</v>
      </c>
      <c r="C10" t="s">
        <v>298</v>
      </c>
      <c r="E10" t="s">
        <v>299</v>
      </c>
    </row>
    <row r="11" spans="1:5" ht="12.75">
      <c r="A11" t="s">
        <v>300</v>
      </c>
      <c r="C11" t="s">
        <v>301</v>
      </c>
      <c r="E11" t="s">
        <v>300</v>
      </c>
    </row>
    <row r="12" ht="13.5" thickBot="1"/>
    <row r="13" spans="1:6" ht="13.5" thickBot="1">
      <c r="A13" s="150">
        <v>1</v>
      </c>
      <c r="B13" s="151">
        <v>2</v>
      </c>
      <c r="C13" s="151">
        <v>3</v>
      </c>
      <c r="D13" s="151">
        <v>4</v>
      </c>
      <c r="E13" s="151">
        <v>5</v>
      </c>
      <c r="F13" s="160">
        <v>6</v>
      </c>
    </row>
    <row r="14" spans="1:6" ht="12.75">
      <c r="A14" s="357">
        <v>1</v>
      </c>
      <c r="B14" s="358" t="s">
        <v>355</v>
      </c>
      <c r="C14" s="359" t="s">
        <v>929</v>
      </c>
      <c r="D14" s="360">
        <v>2014</v>
      </c>
      <c r="E14" s="581">
        <v>188.71</v>
      </c>
      <c r="F14" s="357" t="s">
        <v>83</v>
      </c>
    </row>
    <row r="15" spans="1:6" ht="12.75">
      <c r="A15" s="152">
        <v>2</v>
      </c>
      <c r="B15" s="361" t="s">
        <v>949</v>
      </c>
      <c r="C15" s="96" t="s">
        <v>952</v>
      </c>
      <c r="D15" s="180">
        <v>2014</v>
      </c>
      <c r="E15" s="91">
        <v>173.67</v>
      </c>
      <c r="F15" s="152" t="s">
        <v>84</v>
      </c>
    </row>
    <row r="16" spans="1:6" ht="12.75">
      <c r="A16" s="152">
        <v>3</v>
      </c>
      <c r="B16" s="361" t="s">
        <v>358</v>
      </c>
      <c r="C16" s="329" t="s">
        <v>929</v>
      </c>
      <c r="D16" s="180">
        <v>2014</v>
      </c>
      <c r="E16" s="362">
        <v>172.03</v>
      </c>
      <c r="F16" s="152" t="s">
        <v>84</v>
      </c>
    </row>
    <row r="17" spans="1:6" ht="12.75">
      <c r="A17" s="152">
        <v>4</v>
      </c>
      <c r="B17" s="361" t="s">
        <v>519</v>
      </c>
      <c r="C17" s="329" t="s">
        <v>954</v>
      </c>
      <c r="D17" s="180">
        <v>2009</v>
      </c>
      <c r="E17" s="362">
        <v>170.2</v>
      </c>
      <c r="F17" s="91" t="s">
        <v>84</v>
      </c>
    </row>
    <row r="18" spans="1:6" ht="12.75">
      <c r="A18" s="152">
        <v>5</v>
      </c>
      <c r="B18" s="361" t="s">
        <v>891</v>
      </c>
      <c r="C18" s="96" t="s">
        <v>952</v>
      </c>
      <c r="D18" s="180">
        <v>2011</v>
      </c>
      <c r="E18" s="362">
        <v>161.06</v>
      </c>
      <c r="F18" s="152" t="s">
        <v>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177"/>
  <sheetViews>
    <sheetView zoomScalePageLayoutView="0" workbookViewId="0" topLeftCell="A76">
      <selection activeCell="C7" sqref="C7"/>
    </sheetView>
  </sheetViews>
  <sheetFormatPr defaultColWidth="9.140625" defaultRowHeight="12.75"/>
  <cols>
    <col min="1" max="1" width="5.00390625" style="0" customWidth="1"/>
    <col min="2" max="2" width="27.8515625" style="0" customWidth="1"/>
    <col min="3" max="3" width="13.421875" style="0" customWidth="1"/>
    <col min="4" max="5" width="7.7109375" style="0" customWidth="1"/>
    <col min="6" max="6" width="7.28125" style="0" customWidth="1"/>
    <col min="7" max="9" width="6.7109375" style="0" customWidth="1"/>
    <col min="10" max="10" width="7.57421875" style="0" customWidth="1"/>
    <col min="11" max="11" width="6.421875" style="0" customWidth="1"/>
    <col min="12" max="12" width="7.140625" style="0" customWidth="1"/>
    <col min="13" max="13" width="5.00390625" style="0" customWidth="1"/>
    <col min="14" max="14" width="5.7109375" style="0" customWidth="1"/>
    <col min="15" max="15" width="4.8515625" style="0" customWidth="1"/>
    <col min="16" max="16" width="5.421875" style="0" customWidth="1"/>
    <col min="17" max="17" width="4.7109375" style="0" customWidth="1"/>
    <col min="18" max="18" width="4.00390625" style="0" customWidth="1"/>
    <col min="19" max="20" width="5.140625" style="0" customWidth="1"/>
    <col min="21" max="21" width="4.28125" style="0" customWidth="1"/>
    <col min="22" max="24" width="4.8515625" style="0" customWidth="1"/>
    <col min="25" max="25" width="4.57421875" style="0" customWidth="1"/>
    <col min="26" max="26" width="8.00390625" style="0" customWidth="1"/>
    <col min="27" max="27" width="4.57421875" style="0" customWidth="1"/>
    <col min="28" max="28" width="10.57421875" style="0" customWidth="1"/>
    <col min="29" max="29" width="4.140625" style="0" customWidth="1"/>
    <col min="30" max="30" width="12.28125" style="0" customWidth="1"/>
    <col min="31" max="31" width="11.421875" style="0" customWidth="1"/>
    <col min="32" max="32" width="9.57421875" style="0" customWidth="1"/>
    <col min="33" max="33" width="13.57421875" style="0" customWidth="1"/>
  </cols>
  <sheetData>
    <row r="3" spans="1:17" ht="15.75">
      <c r="A3" s="291" t="s">
        <v>975</v>
      </c>
      <c r="B3" s="614"/>
      <c r="C3" s="614"/>
      <c r="D3" s="614"/>
      <c r="E3" s="614"/>
      <c r="F3" s="291" t="s">
        <v>0</v>
      </c>
      <c r="G3" s="614"/>
      <c r="H3" s="614"/>
      <c r="I3" s="614"/>
      <c r="J3" s="614"/>
      <c r="K3" s="614"/>
      <c r="L3" s="614"/>
      <c r="M3" s="614"/>
      <c r="N3" s="291" t="s">
        <v>1</v>
      </c>
      <c r="O3" s="614"/>
      <c r="P3" s="614"/>
      <c r="Q3" s="614"/>
    </row>
    <row r="5" spans="1:14" ht="12.75">
      <c r="A5" t="s">
        <v>2</v>
      </c>
      <c r="F5" t="s">
        <v>3</v>
      </c>
      <c r="N5" t="s">
        <v>4</v>
      </c>
    </row>
    <row r="6" spans="1:14" ht="12.75">
      <c r="A6" t="s">
        <v>5</v>
      </c>
      <c r="F6" t="s">
        <v>6</v>
      </c>
      <c r="N6" t="s">
        <v>7</v>
      </c>
    </row>
    <row r="7" spans="1:14" ht="12.75">
      <c r="A7" t="s">
        <v>8</v>
      </c>
      <c r="F7" t="s">
        <v>9</v>
      </c>
      <c r="N7" t="s">
        <v>10</v>
      </c>
    </row>
    <row r="8" spans="1:14" ht="12.75">
      <c r="A8" t="s">
        <v>11</v>
      </c>
      <c r="F8" t="s">
        <v>12</v>
      </c>
      <c r="N8" t="s">
        <v>13</v>
      </c>
    </row>
    <row r="9" spans="1:14" ht="12.75">
      <c r="A9" t="s">
        <v>14</v>
      </c>
      <c r="F9" t="s">
        <v>15</v>
      </c>
      <c r="N9" t="s">
        <v>16</v>
      </c>
    </row>
    <row r="10" spans="1:14" ht="12.75">
      <c r="A10" t="s">
        <v>17</v>
      </c>
      <c r="F10" t="s">
        <v>18</v>
      </c>
      <c r="N10" t="s">
        <v>19</v>
      </c>
    </row>
    <row r="11" spans="1:14" ht="12.75">
      <c r="A11" t="s">
        <v>20</v>
      </c>
      <c r="F11" t="s">
        <v>21</v>
      </c>
      <c r="N11" t="s">
        <v>22</v>
      </c>
    </row>
    <row r="12" spans="1:14" ht="12.75">
      <c r="A12" t="s">
        <v>23</v>
      </c>
      <c r="F12" t="s">
        <v>24</v>
      </c>
      <c r="N12" t="s">
        <v>25</v>
      </c>
    </row>
    <row r="13" spans="1:14" ht="12.75">
      <c r="A13" t="s">
        <v>26</v>
      </c>
      <c r="F13" t="s">
        <v>27</v>
      </c>
      <c r="N13" t="s">
        <v>28</v>
      </c>
    </row>
    <row r="14" spans="1:14" ht="12.75">
      <c r="A14" t="s">
        <v>29</v>
      </c>
      <c r="F14" t="s">
        <v>30</v>
      </c>
      <c r="N14" t="s">
        <v>31</v>
      </c>
    </row>
    <row r="15" spans="1:14" ht="12.75">
      <c r="A15" t="s">
        <v>32</v>
      </c>
      <c r="F15" t="s">
        <v>33</v>
      </c>
      <c r="N15" t="s">
        <v>34</v>
      </c>
    </row>
    <row r="16" spans="1:14" ht="12.75">
      <c r="A16" t="s">
        <v>35</v>
      </c>
      <c r="F16" t="s">
        <v>36</v>
      </c>
      <c r="N16" t="s">
        <v>37</v>
      </c>
    </row>
    <row r="17" spans="1:14" ht="12.75">
      <c r="A17" t="s">
        <v>38</v>
      </c>
      <c r="F17" t="s">
        <v>39</v>
      </c>
      <c r="N17" t="s">
        <v>40</v>
      </c>
    </row>
    <row r="18" spans="1:14" ht="12.75">
      <c r="A18" t="s">
        <v>41</v>
      </c>
      <c r="F18" t="s">
        <v>42</v>
      </c>
      <c r="N18" t="s">
        <v>43</v>
      </c>
    </row>
    <row r="19" spans="1:14" ht="12.75">
      <c r="A19" t="s">
        <v>44</v>
      </c>
      <c r="F19" t="s">
        <v>45</v>
      </c>
      <c r="N19" t="s">
        <v>46</v>
      </c>
    </row>
    <row r="20" spans="1:14" ht="12.75">
      <c r="A20" t="s">
        <v>47</v>
      </c>
      <c r="F20" t="s">
        <v>48</v>
      </c>
      <c r="N20" t="s">
        <v>49</v>
      </c>
    </row>
    <row r="21" spans="1:14" ht="12.75">
      <c r="A21" t="s">
        <v>50</v>
      </c>
      <c r="F21" t="s">
        <v>51</v>
      </c>
      <c r="N21" t="s">
        <v>52</v>
      </c>
    </row>
    <row r="22" spans="1:14" ht="12.75">
      <c r="A22" t="s">
        <v>53</v>
      </c>
      <c r="F22" t="s">
        <v>54</v>
      </c>
      <c r="N22" t="s">
        <v>55</v>
      </c>
    </row>
    <row r="23" spans="1:14" ht="12.75">
      <c r="A23" t="s">
        <v>56</v>
      </c>
      <c r="F23" t="s">
        <v>57</v>
      </c>
      <c r="N23" t="s">
        <v>58</v>
      </c>
    </row>
    <row r="24" spans="1:14" ht="12.75">
      <c r="A24" t="s">
        <v>59</v>
      </c>
      <c r="F24" t="s">
        <v>60</v>
      </c>
      <c r="N24" t="s">
        <v>61</v>
      </c>
    </row>
    <row r="25" spans="1:14" ht="12.75">
      <c r="A25" t="s">
        <v>62</v>
      </c>
      <c r="F25" t="s">
        <v>63</v>
      </c>
      <c r="N25" t="s">
        <v>64</v>
      </c>
    </row>
    <row r="26" spans="1:14" ht="12.75">
      <c r="A26" t="s">
        <v>65</v>
      </c>
      <c r="F26" t="s">
        <v>66</v>
      </c>
      <c r="N26" t="s">
        <v>67</v>
      </c>
    </row>
    <row r="27" spans="1:14" ht="12.75">
      <c r="A27" t="s">
        <v>68</v>
      </c>
      <c r="F27" t="s">
        <v>69</v>
      </c>
      <c r="N27" t="s">
        <v>70</v>
      </c>
    </row>
    <row r="28" spans="1:14" ht="12.75">
      <c r="A28" t="s">
        <v>71</v>
      </c>
      <c r="F28" t="s">
        <v>72</v>
      </c>
      <c r="N28" t="s">
        <v>73</v>
      </c>
    </row>
    <row r="29" spans="1:14" ht="12.75">
      <c r="A29" t="s">
        <v>74</v>
      </c>
      <c r="F29" t="s">
        <v>75</v>
      </c>
      <c r="N29" t="s">
        <v>76</v>
      </c>
    </row>
    <row r="30" spans="1:14" ht="12.75">
      <c r="A30" t="s">
        <v>77</v>
      </c>
      <c r="F30" t="s">
        <v>78</v>
      </c>
      <c r="N30" t="s">
        <v>79</v>
      </c>
    </row>
    <row r="31" spans="1:14" ht="12.75">
      <c r="A31" t="s">
        <v>80</v>
      </c>
      <c r="F31" t="s">
        <v>81</v>
      </c>
      <c r="N31" t="s">
        <v>80</v>
      </c>
    </row>
    <row r="33" ht="13.5" thickBot="1"/>
    <row r="34" spans="1:29" ht="13.5" thickBot="1">
      <c r="A34" s="150">
        <v>1</v>
      </c>
      <c r="B34" s="151">
        <v>2</v>
      </c>
      <c r="C34" s="151">
        <v>3</v>
      </c>
      <c r="D34" s="151">
        <v>4</v>
      </c>
      <c r="E34" s="151">
        <v>5</v>
      </c>
      <c r="F34" s="151">
        <v>6</v>
      </c>
      <c r="G34" s="151">
        <v>7</v>
      </c>
      <c r="H34" s="151">
        <v>8</v>
      </c>
      <c r="I34" s="151">
        <v>9</v>
      </c>
      <c r="J34" s="151">
        <v>10</v>
      </c>
      <c r="K34" s="151">
        <v>11</v>
      </c>
      <c r="L34" s="151">
        <v>12</v>
      </c>
      <c r="M34" s="151">
        <v>13</v>
      </c>
      <c r="N34" s="151">
        <v>14</v>
      </c>
      <c r="O34" s="151">
        <v>15</v>
      </c>
      <c r="P34" s="151">
        <v>16</v>
      </c>
      <c r="Q34" s="151">
        <v>17</v>
      </c>
      <c r="R34" s="151">
        <v>18</v>
      </c>
      <c r="S34" s="151">
        <v>19</v>
      </c>
      <c r="T34" s="151">
        <v>20</v>
      </c>
      <c r="U34" s="151">
        <v>21</v>
      </c>
      <c r="V34" s="151">
        <v>22</v>
      </c>
      <c r="W34" s="151">
        <v>23</v>
      </c>
      <c r="X34" s="151">
        <v>24</v>
      </c>
      <c r="Y34" s="151">
        <v>25</v>
      </c>
      <c r="Z34" s="151">
        <v>26</v>
      </c>
      <c r="AA34" s="151">
        <v>27</v>
      </c>
      <c r="AB34" s="575" t="s">
        <v>82</v>
      </c>
      <c r="AC34" s="18"/>
    </row>
    <row r="35" spans="1:51" ht="14.25" customHeight="1">
      <c r="A35" s="149">
        <v>1</v>
      </c>
      <c r="B35" s="522" t="s">
        <v>808</v>
      </c>
      <c r="C35" s="523" t="s">
        <v>531</v>
      </c>
      <c r="D35" s="524">
        <v>2014</v>
      </c>
      <c r="E35" s="525">
        <v>88</v>
      </c>
      <c r="F35" s="525">
        <v>83.9</v>
      </c>
      <c r="G35" s="525">
        <v>39.5</v>
      </c>
      <c r="H35" s="525">
        <v>34.6</v>
      </c>
      <c r="I35" s="525">
        <v>37.5</v>
      </c>
      <c r="J35" s="525">
        <v>45.5</v>
      </c>
      <c r="K35" s="525">
        <v>28.6</v>
      </c>
      <c r="L35" s="525">
        <v>31.5</v>
      </c>
      <c r="M35" s="525">
        <v>21.7</v>
      </c>
      <c r="N35" s="525">
        <v>24</v>
      </c>
      <c r="O35" s="525">
        <v>21.7</v>
      </c>
      <c r="P35" s="525">
        <v>24</v>
      </c>
      <c r="Q35" s="526">
        <v>8.14</v>
      </c>
      <c r="R35" s="527">
        <v>20</v>
      </c>
      <c r="S35" s="525">
        <v>47</v>
      </c>
      <c r="T35" s="525">
        <v>2</v>
      </c>
      <c r="U35" s="525">
        <v>2</v>
      </c>
      <c r="V35" s="525">
        <v>1.5</v>
      </c>
      <c r="W35" s="525">
        <v>2</v>
      </c>
      <c r="X35" s="525">
        <v>8.5</v>
      </c>
      <c r="Y35" s="525">
        <v>2.5</v>
      </c>
      <c r="Z35" s="574">
        <v>233.84</v>
      </c>
      <c r="AA35" s="149" t="s">
        <v>83</v>
      </c>
      <c r="AB35" s="524">
        <v>9.5</v>
      </c>
      <c r="AC35" s="53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3"/>
      <c r="AY35" s="3"/>
    </row>
    <row r="36" spans="1:50" ht="12.75">
      <c r="A36" s="334">
        <v>2</v>
      </c>
      <c r="B36" s="496" t="s">
        <v>809</v>
      </c>
      <c r="C36" s="497" t="s">
        <v>508</v>
      </c>
      <c r="D36" s="502">
        <v>2014</v>
      </c>
      <c r="E36" s="498">
        <v>99.6</v>
      </c>
      <c r="F36" s="498">
        <v>99.3</v>
      </c>
      <c r="G36" s="498">
        <v>45.2</v>
      </c>
      <c r="H36" s="498">
        <v>51.6</v>
      </c>
      <c r="I36" s="498">
        <v>37.4</v>
      </c>
      <c r="J36" s="498">
        <v>39</v>
      </c>
      <c r="K36" s="498">
        <v>37.8</v>
      </c>
      <c r="L36" s="498">
        <v>37.4</v>
      </c>
      <c r="M36" s="498">
        <v>16.8</v>
      </c>
      <c r="N36" s="498">
        <v>17.8</v>
      </c>
      <c r="O36" s="498">
        <v>19.8</v>
      </c>
      <c r="P36" s="498">
        <v>20</v>
      </c>
      <c r="Q36" s="499">
        <v>8.84</v>
      </c>
      <c r="R36" s="500">
        <v>14</v>
      </c>
      <c r="S36" s="498">
        <v>61.5</v>
      </c>
      <c r="T36" s="498"/>
      <c r="U36" s="498">
        <v>2</v>
      </c>
      <c r="V36" s="498">
        <v>2</v>
      </c>
      <c r="W36" s="498">
        <v>1</v>
      </c>
      <c r="X36" s="498">
        <v>5.5</v>
      </c>
      <c r="Y36" s="498">
        <v>0.5</v>
      </c>
      <c r="Z36" s="501">
        <v>226.06</v>
      </c>
      <c r="AA36" s="91" t="s">
        <v>83</v>
      </c>
      <c r="AB36" s="502" t="s">
        <v>810</v>
      </c>
      <c r="AC36" s="53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19"/>
    </row>
    <row r="37" spans="1:50" ht="13.5" customHeight="1">
      <c r="A37" s="91">
        <v>3</v>
      </c>
      <c r="B37" s="496" t="s">
        <v>811</v>
      </c>
      <c r="C37" s="497" t="s">
        <v>531</v>
      </c>
      <c r="D37" s="502">
        <v>2014</v>
      </c>
      <c r="E37" s="498">
        <v>106.3</v>
      </c>
      <c r="F37" s="498">
        <v>100</v>
      </c>
      <c r="G37" s="498">
        <v>46.5</v>
      </c>
      <c r="H37" s="498">
        <v>50.6</v>
      </c>
      <c r="I37" s="498">
        <v>35.6</v>
      </c>
      <c r="J37" s="498">
        <v>40.2</v>
      </c>
      <c r="K37" s="498">
        <v>27.4</v>
      </c>
      <c r="L37" s="498">
        <v>27.9</v>
      </c>
      <c r="M37" s="498">
        <v>19</v>
      </c>
      <c r="N37" s="498">
        <v>20</v>
      </c>
      <c r="O37" s="498">
        <v>17.2</v>
      </c>
      <c r="P37" s="498">
        <v>17.2</v>
      </c>
      <c r="Q37" s="499">
        <v>9.63</v>
      </c>
      <c r="R37" s="500">
        <v>16</v>
      </c>
      <c r="S37" s="498">
        <v>63</v>
      </c>
      <c r="T37" s="498">
        <v>2</v>
      </c>
      <c r="U37" s="498">
        <v>2</v>
      </c>
      <c r="V37" s="498">
        <v>2</v>
      </c>
      <c r="W37" s="498">
        <v>2</v>
      </c>
      <c r="X37" s="498">
        <v>7</v>
      </c>
      <c r="Y37" s="498"/>
      <c r="Z37" s="501">
        <v>225.5</v>
      </c>
      <c r="AA37" s="91" t="s">
        <v>83</v>
      </c>
      <c r="AB37" s="502" t="s">
        <v>319</v>
      </c>
      <c r="AC37" s="53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19"/>
    </row>
    <row r="38" spans="1:50" ht="12.75">
      <c r="A38" s="334">
        <v>4</v>
      </c>
      <c r="B38" s="496" t="s">
        <v>812</v>
      </c>
      <c r="C38" s="497" t="s">
        <v>531</v>
      </c>
      <c r="D38" s="502">
        <v>2014</v>
      </c>
      <c r="E38" s="498">
        <v>105.3</v>
      </c>
      <c r="F38" s="498">
        <v>112.5</v>
      </c>
      <c r="G38" s="498">
        <v>40.4</v>
      </c>
      <c r="H38" s="498">
        <v>39.2</v>
      </c>
      <c r="I38" s="498">
        <v>29.1</v>
      </c>
      <c r="J38" s="498">
        <v>38.5</v>
      </c>
      <c r="K38" s="498">
        <v>23.3</v>
      </c>
      <c r="L38" s="498">
        <v>23.8</v>
      </c>
      <c r="M38" s="498">
        <v>18.1</v>
      </c>
      <c r="N38" s="498">
        <v>18.8</v>
      </c>
      <c r="O38" s="498">
        <v>16.1</v>
      </c>
      <c r="P38" s="498">
        <v>16.5</v>
      </c>
      <c r="Q38" s="499">
        <v>9.01</v>
      </c>
      <c r="R38" s="500">
        <v>18</v>
      </c>
      <c r="S38" s="498">
        <v>83.5</v>
      </c>
      <c r="T38" s="498">
        <v>1.5</v>
      </c>
      <c r="U38" s="498">
        <v>2</v>
      </c>
      <c r="V38" s="498">
        <v>1.5</v>
      </c>
      <c r="W38" s="498">
        <v>2</v>
      </c>
      <c r="X38" s="498">
        <v>7</v>
      </c>
      <c r="Y38" s="498"/>
      <c r="Z38" s="501">
        <v>217.92</v>
      </c>
      <c r="AA38" s="91" t="s">
        <v>83</v>
      </c>
      <c r="AB38" s="502" t="s">
        <v>319</v>
      </c>
      <c r="AC38" s="532"/>
      <c r="AD38" s="19"/>
      <c r="AL38" s="139" t="s">
        <v>319</v>
      </c>
      <c r="AO38" s="139"/>
      <c r="AP38" s="139"/>
      <c r="AQ38" s="139" t="s">
        <v>319</v>
      </c>
      <c r="AR38" s="140" t="s">
        <v>319</v>
      </c>
      <c r="AS38" s="139"/>
      <c r="AT38" s="139"/>
      <c r="AU38" s="139" t="s">
        <v>319</v>
      </c>
      <c r="AV38" s="139" t="s">
        <v>319</v>
      </c>
      <c r="AW38" s="139" t="s">
        <v>319</v>
      </c>
      <c r="AX38" s="19"/>
    </row>
    <row r="39" spans="1:50" ht="12.75">
      <c r="A39" s="91">
        <v>5</v>
      </c>
      <c r="B39" s="314" t="s">
        <v>900</v>
      </c>
      <c r="C39" s="315" t="s">
        <v>531</v>
      </c>
      <c r="D39" s="320">
        <v>2014</v>
      </c>
      <c r="E39" s="316">
        <v>110.7</v>
      </c>
      <c r="F39" s="316">
        <v>108.2</v>
      </c>
      <c r="G39" s="316">
        <v>39</v>
      </c>
      <c r="H39" s="316">
        <v>31.7</v>
      </c>
      <c r="I39" s="316">
        <v>35.7</v>
      </c>
      <c r="J39" s="316">
        <v>34.4</v>
      </c>
      <c r="K39" s="316">
        <v>28.3</v>
      </c>
      <c r="L39" s="316">
        <v>28.6</v>
      </c>
      <c r="M39" s="316">
        <v>17</v>
      </c>
      <c r="N39" s="316">
        <v>17.1</v>
      </c>
      <c r="O39" s="316">
        <v>15.7</v>
      </c>
      <c r="P39" s="316">
        <v>16.4</v>
      </c>
      <c r="Q39" s="319">
        <v>8.9</v>
      </c>
      <c r="R39" s="317">
        <v>15</v>
      </c>
      <c r="S39" s="316">
        <v>92.5</v>
      </c>
      <c r="T39" s="316">
        <v>2</v>
      </c>
      <c r="U39" s="316">
        <v>2</v>
      </c>
      <c r="V39" s="316">
        <v>2</v>
      </c>
      <c r="W39" s="316">
        <v>2</v>
      </c>
      <c r="X39" s="316">
        <v>7</v>
      </c>
      <c r="Y39" s="520"/>
      <c r="Z39" s="318">
        <v>217.78</v>
      </c>
      <c r="AA39" s="318" t="s">
        <v>83</v>
      </c>
      <c r="AB39" s="319" t="s">
        <v>901</v>
      </c>
      <c r="AC39" s="533"/>
      <c r="AD39" s="19"/>
      <c r="AL39" s="135" t="s">
        <v>319</v>
      </c>
      <c r="AO39" s="135"/>
      <c r="AP39" s="135"/>
      <c r="AQ39" s="135" t="s">
        <v>319</v>
      </c>
      <c r="AR39" s="136" t="s">
        <v>319</v>
      </c>
      <c r="AS39" s="135"/>
      <c r="AT39" s="135"/>
      <c r="AU39" s="135" t="s">
        <v>319</v>
      </c>
      <c r="AV39" s="135" t="s">
        <v>319</v>
      </c>
      <c r="AW39" s="135" t="s">
        <v>319</v>
      </c>
      <c r="AX39" s="19"/>
    </row>
    <row r="40" spans="1:50" ht="14.25" customHeight="1">
      <c r="A40" s="334">
        <v>6</v>
      </c>
      <c r="B40" s="496" t="s">
        <v>757</v>
      </c>
      <c r="C40" s="497" t="s">
        <v>508</v>
      </c>
      <c r="D40" s="502">
        <v>2013</v>
      </c>
      <c r="E40" s="498">
        <v>108.5</v>
      </c>
      <c r="F40" s="498">
        <v>112</v>
      </c>
      <c r="G40" s="498">
        <v>38</v>
      </c>
      <c r="H40" s="498">
        <v>37.5</v>
      </c>
      <c r="I40" s="498">
        <v>47</v>
      </c>
      <c r="J40" s="498">
        <v>42.5</v>
      </c>
      <c r="K40" s="498">
        <v>23</v>
      </c>
      <c r="L40" s="498">
        <v>23.5</v>
      </c>
      <c r="M40" s="498">
        <v>17.5</v>
      </c>
      <c r="N40" s="498">
        <v>18</v>
      </c>
      <c r="O40" s="498">
        <v>18</v>
      </c>
      <c r="P40" s="498">
        <v>19.4</v>
      </c>
      <c r="Q40" s="499">
        <v>9.03</v>
      </c>
      <c r="R40" s="500">
        <v>13</v>
      </c>
      <c r="S40" s="498">
        <v>71</v>
      </c>
      <c r="T40" s="498">
        <v>1.5</v>
      </c>
      <c r="U40" s="498">
        <v>2</v>
      </c>
      <c r="V40" s="498">
        <v>2</v>
      </c>
      <c r="W40" s="498">
        <v>2</v>
      </c>
      <c r="X40" s="498">
        <v>4</v>
      </c>
      <c r="Y40" s="498"/>
      <c r="Z40" s="501">
        <v>215.46</v>
      </c>
      <c r="AA40" s="91" t="s">
        <v>83</v>
      </c>
      <c r="AB40" s="503">
        <v>10.5</v>
      </c>
      <c r="AC40" s="532"/>
      <c r="AD40" s="19"/>
      <c r="AL40" s="135" t="s">
        <v>319</v>
      </c>
      <c r="AO40" s="135"/>
      <c r="AP40" s="135"/>
      <c r="AQ40" s="135" t="s">
        <v>319</v>
      </c>
      <c r="AR40" s="136" t="s">
        <v>319</v>
      </c>
      <c r="AS40" s="135"/>
      <c r="AT40" s="135"/>
      <c r="AU40" s="135" t="s">
        <v>319</v>
      </c>
      <c r="AV40" s="135" t="s">
        <v>319</v>
      </c>
      <c r="AW40" s="135" t="s">
        <v>319</v>
      </c>
      <c r="AX40" s="19"/>
    </row>
    <row r="41" spans="1:50" ht="12.75">
      <c r="A41" s="91">
        <v>7</v>
      </c>
      <c r="B41" s="314" t="s">
        <v>611</v>
      </c>
      <c r="C41" s="315" t="s">
        <v>531</v>
      </c>
      <c r="D41" s="320">
        <v>2014</v>
      </c>
      <c r="E41" s="316">
        <v>104.5</v>
      </c>
      <c r="F41" s="316">
        <v>104</v>
      </c>
      <c r="G41" s="316">
        <v>38</v>
      </c>
      <c r="H41" s="316">
        <v>38.4</v>
      </c>
      <c r="I41" s="316">
        <v>30</v>
      </c>
      <c r="J41" s="316">
        <v>36.3</v>
      </c>
      <c r="K41" s="316">
        <v>28.5</v>
      </c>
      <c r="L41" s="316">
        <v>28</v>
      </c>
      <c r="M41" s="316">
        <v>18.2</v>
      </c>
      <c r="N41" s="316">
        <v>18</v>
      </c>
      <c r="O41" s="316">
        <v>17.2</v>
      </c>
      <c r="P41" s="316">
        <v>16.4</v>
      </c>
      <c r="Q41" s="319">
        <v>7.9</v>
      </c>
      <c r="R41" s="159">
        <v>14</v>
      </c>
      <c r="S41" s="316">
        <v>85.5</v>
      </c>
      <c r="T41" s="316">
        <v>2</v>
      </c>
      <c r="U41" s="316">
        <v>2</v>
      </c>
      <c r="V41" s="316">
        <v>2</v>
      </c>
      <c r="W41" s="316">
        <v>2</v>
      </c>
      <c r="X41" s="316">
        <v>6.5</v>
      </c>
      <c r="Y41" s="316">
        <v>0</v>
      </c>
      <c r="Z41" s="318">
        <v>215.31</v>
      </c>
      <c r="AA41" s="440" t="s">
        <v>83</v>
      </c>
      <c r="AB41" s="316"/>
      <c r="AC41" s="534"/>
      <c r="AD41" s="19"/>
      <c r="AL41" s="135" t="s">
        <v>319</v>
      </c>
      <c r="AO41" s="135"/>
      <c r="AP41" s="135"/>
      <c r="AQ41" s="135" t="s">
        <v>319</v>
      </c>
      <c r="AR41" s="136" t="s">
        <v>319</v>
      </c>
      <c r="AS41" s="135"/>
      <c r="AT41" s="135"/>
      <c r="AU41" s="135" t="s">
        <v>319</v>
      </c>
      <c r="AV41" s="135" t="s">
        <v>319</v>
      </c>
      <c r="AW41" s="135" t="s">
        <v>319</v>
      </c>
      <c r="AX41" s="19"/>
    </row>
    <row r="42" spans="1:50" ht="12.75">
      <c r="A42" s="334">
        <v>8</v>
      </c>
      <c r="B42" s="496" t="s">
        <v>813</v>
      </c>
      <c r="C42" s="497" t="s">
        <v>508</v>
      </c>
      <c r="D42" s="503">
        <v>2014</v>
      </c>
      <c r="E42" s="498">
        <v>104</v>
      </c>
      <c r="F42" s="498">
        <v>105</v>
      </c>
      <c r="G42" s="498">
        <v>43</v>
      </c>
      <c r="H42" s="498">
        <v>38.7</v>
      </c>
      <c r="I42" s="498">
        <v>40.5</v>
      </c>
      <c r="J42" s="498">
        <v>42.5</v>
      </c>
      <c r="K42" s="498">
        <v>25.5</v>
      </c>
      <c r="L42" s="498">
        <v>25.5</v>
      </c>
      <c r="M42" s="498">
        <v>18.5</v>
      </c>
      <c r="N42" s="498">
        <v>17.7</v>
      </c>
      <c r="O42" s="498">
        <v>16.5</v>
      </c>
      <c r="P42" s="498">
        <v>17</v>
      </c>
      <c r="Q42" s="499">
        <v>8.16</v>
      </c>
      <c r="R42" s="500">
        <v>14</v>
      </c>
      <c r="S42" s="498">
        <v>63.5</v>
      </c>
      <c r="T42" s="498">
        <v>2</v>
      </c>
      <c r="U42" s="498">
        <v>2</v>
      </c>
      <c r="V42" s="498">
        <v>2</v>
      </c>
      <c r="W42" s="498">
        <v>2</v>
      </c>
      <c r="X42" s="498">
        <v>6.5</v>
      </c>
      <c r="Y42" s="498"/>
      <c r="Z42" s="501">
        <v>213.86</v>
      </c>
      <c r="AA42" s="91" t="s">
        <v>83</v>
      </c>
      <c r="AB42" s="503">
        <v>8.5</v>
      </c>
      <c r="AC42" s="532"/>
      <c r="AD42" s="19"/>
      <c r="AL42" s="135" t="s">
        <v>319</v>
      </c>
      <c r="AO42" s="135"/>
      <c r="AP42" s="135"/>
      <c r="AQ42" s="135" t="s">
        <v>319</v>
      </c>
      <c r="AR42" s="136" t="s">
        <v>319</v>
      </c>
      <c r="AS42" s="135"/>
      <c r="AT42" s="135"/>
      <c r="AU42" s="135" t="s">
        <v>319</v>
      </c>
      <c r="AV42" s="135" t="s">
        <v>319</v>
      </c>
      <c r="AW42" s="135" t="s">
        <v>319</v>
      </c>
      <c r="AX42" s="19"/>
    </row>
    <row r="43" spans="1:50" ht="12.75">
      <c r="A43" s="91">
        <v>9</v>
      </c>
      <c r="B43" s="496" t="s">
        <v>814</v>
      </c>
      <c r="C43" s="497" t="s">
        <v>531</v>
      </c>
      <c r="D43" s="502">
        <v>2014</v>
      </c>
      <c r="E43" s="498">
        <v>103</v>
      </c>
      <c r="F43" s="498">
        <v>101</v>
      </c>
      <c r="G43" s="498">
        <v>45.2</v>
      </c>
      <c r="H43" s="498">
        <v>42.6</v>
      </c>
      <c r="I43" s="498">
        <v>39.4</v>
      </c>
      <c r="J43" s="498">
        <v>40</v>
      </c>
      <c r="K43" s="498">
        <v>27.2</v>
      </c>
      <c r="L43" s="498">
        <v>27.2</v>
      </c>
      <c r="M43" s="498">
        <v>18.5</v>
      </c>
      <c r="N43" s="498">
        <v>17.6</v>
      </c>
      <c r="O43" s="498">
        <v>17</v>
      </c>
      <c r="P43" s="498">
        <v>17.8</v>
      </c>
      <c r="Q43" s="499">
        <v>8.41</v>
      </c>
      <c r="R43" s="500">
        <v>13</v>
      </c>
      <c r="S43" s="498">
        <v>88</v>
      </c>
      <c r="T43" s="498">
        <v>1.5</v>
      </c>
      <c r="U43" s="498">
        <v>2</v>
      </c>
      <c r="V43" s="498">
        <v>1.5</v>
      </c>
      <c r="W43" s="498">
        <v>2</v>
      </c>
      <c r="X43" s="498">
        <v>3.5</v>
      </c>
      <c r="Y43" s="498">
        <v>0.5</v>
      </c>
      <c r="Z43" s="501">
        <v>212.82</v>
      </c>
      <c r="AA43" s="91" t="s">
        <v>83</v>
      </c>
      <c r="AB43" s="502" t="s">
        <v>319</v>
      </c>
      <c r="AC43" s="532"/>
      <c r="AD43" s="19"/>
      <c r="AL43" s="135" t="s">
        <v>319</v>
      </c>
      <c r="AO43" s="135"/>
      <c r="AP43" s="135"/>
      <c r="AQ43" s="135" t="s">
        <v>319</v>
      </c>
      <c r="AR43" s="136" t="s">
        <v>319</v>
      </c>
      <c r="AS43" s="135"/>
      <c r="AT43" s="135"/>
      <c r="AU43" s="135" t="s">
        <v>319</v>
      </c>
      <c r="AV43" s="135" t="s">
        <v>319</v>
      </c>
      <c r="AW43" s="135" t="s">
        <v>319</v>
      </c>
      <c r="AX43" s="52"/>
    </row>
    <row r="44" spans="1:50" ht="12.75">
      <c r="A44" s="334">
        <v>10</v>
      </c>
      <c r="B44" s="496" t="s">
        <v>812</v>
      </c>
      <c r="C44" s="497" t="s">
        <v>531</v>
      </c>
      <c r="D44" s="502">
        <v>2012</v>
      </c>
      <c r="E44" s="498">
        <v>104.7</v>
      </c>
      <c r="F44" s="498">
        <v>107.7</v>
      </c>
      <c r="G44" s="498">
        <v>38.8</v>
      </c>
      <c r="H44" s="498">
        <v>38.5</v>
      </c>
      <c r="I44" s="498">
        <v>27.3</v>
      </c>
      <c r="J44" s="498">
        <v>29.9</v>
      </c>
      <c r="K44" s="498">
        <v>21.8</v>
      </c>
      <c r="L44" s="498">
        <v>21.6</v>
      </c>
      <c r="M44" s="498">
        <v>16.8</v>
      </c>
      <c r="N44" s="498">
        <v>16.7</v>
      </c>
      <c r="O44" s="498">
        <v>16.2</v>
      </c>
      <c r="P44" s="498">
        <v>17.5</v>
      </c>
      <c r="Q44" s="499">
        <v>8.17</v>
      </c>
      <c r="R44" s="500">
        <v>19</v>
      </c>
      <c r="S44" s="498">
        <v>67.5</v>
      </c>
      <c r="T44" s="498">
        <v>1.5</v>
      </c>
      <c r="U44" s="498">
        <v>2</v>
      </c>
      <c r="V44" s="498">
        <v>2</v>
      </c>
      <c r="W44" s="498">
        <v>2</v>
      </c>
      <c r="X44" s="498">
        <v>9.5</v>
      </c>
      <c r="Y44" s="498"/>
      <c r="Z44" s="501">
        <v>212.15</v>
      </c>
      <c r="AA44" s="91" t="s">
        <v>83</v>
      </c>
      <c r="AB44" s="502" t="s">
        <v>319</v>
      </c>
      <c r="AC44" s="532"/>
      <c r="AD44" s="535"/>
      <c r="AL44" s="3"/>
      <c r="AM44" s="3"/>
      <c r="AN44" s="3"/>
      <c r="AO44" s="3"/>
      <c r="AP44" s="137"/>
      <c r="AQ44" s="137"/>
      <c r="AR44" s="137"/>
      <c r="AS44" s="138"/>
      <c r="AT44" s="137"/>
      <c r="AU44" s="137"/>
      <c r="AV44" s="137"/>
      <c r="AW44" s="137"/>
      <c r="AX44" s="137"/>
    </row>
    <row r="45" spans="1:50" ht="12.75">
      <c r="A45" s="91">
        <v>11</v>
      </c>
      <c r="B45" s="496" t="s">
        <v>809</v>
      </c>
      <c r="C45" s="497" t="s">
        <v>508</v>
      </c>
      <c r="D45" s="502">
        <v>2013</v>
      </c>
      <c r="E45" s="498">
        <v>96.5</v>
      </c>
      <c r="F45" s="498">
        <v>87.2</v>
      </c>
      <c r="G45" s="498">
        <v>49.5</v>
      </c>
      <c r="H45" s="498">
        <v>50</v>
      </c>
      <c r="I45" s="498">
        <v>48.4</v>
      </c>
      <c r="J45" s="498">
        <v>54.4</v>
      </c>
      <c r="K45" s="498">
        <v>24.2</v>
      </c>
      <c r="L45" s="498">
        <v>21.8</v>
      </c>
      <c r="M45" s="498">
        <v>17.1</v>
      </c>
      <c r="N45" s="498">
        <v>17.2</v>
      </c>
      <c r="O45" s="498">
        <v>18.5</v>
      </c>
      <c r="P45" s="498">
        <v>18.5</v>
      </c>
      <c r="Q45" s="499">
        <v>8.14</v>
      </c>
      <c r="R45" s="500">
        <v>15</v>
      </c>
      <c r="S45" s="498">
        <v>45.5</v>
      </c>
      <c r="T45" s="498"/>
      <c r="U45" s="498">
        <v>2</v>
      </c>
      <c r="V45" s="498">
        <v>1.5</v>
      </c>
      <c r="W45" s="498">
        <v>2</v>
      </c>
      <c r="X45" s="498">
        <v>9</v>
      </c>
      <c r="Y45" s="498"/>
      <c r="Z45" s="501">
        <v>211.29</v>
      </c>
      <c r="AA45" s="91" t="s">
        <v>83</v>
      </c>
      <c r="AB45" s="503">
        <v>9.5</v>
      </c>
      <c r="AC45" s="532"/>
      <c r="AD45" s="535"/>
      <c r="AL45" s="40"/>
      <c r="AM45" s="40"/>
      <c r="AN45" s="40"/>
      <c r="AO45" s="40"/>
      <c r="AP45" s="139"/>
      <c r="AQ45" s="139"/>
      <c r="AR45" s="139"/>
      <c r="AS45" s="140"/>
      <c r="AT45" s="139"/>
      <c r="AU45" s="139"/>
      <c r="AV45" s="139"/>
      <c r="AW45" s="139"/>
      <c r="AX45" s="139"/>
    </row>
    <row r="46" spans="1:50" ht="13.5" customHeight="1">
      <c r="A46" s="334">
        <v>12</v>
      </c>
      <c r="B46" s="314" t="s">
        <v>678</v>
      </c>
      <c r="C46" s="315" t="s">
        <v>952</v>
      </c>
      <c r="D46" s="320">
        <v>2013</v>
      </c>
      <c r="E46" s="316">
        <v>103.7</v>
      </c>
      <c r="F46" s="316">
        <v>111.5</v>
      </c>
      <c r="G46" s="316">
        <v>39.5</v>
      </c>
      <c r="H46" s="316">
        <v>40.2</v>
      </c>
      <c r="I46" s="316">
        <v>44.5</v>
      </c>
      <c r="J46" s="316">
        <v>51</v>
      </c>
      <c r="K46" s="316">
        <v>25</v>
      </c>
      <c r="L46" s="316">
        <v>25</v>
      </c>
      <c r="M46" s="316">
        <v>16</v>
      </c>
      <c r="N46" s="316">
        <v>16.4</v>
      </c>
      <c r="O46" s="316">
        <v>15.5</v>
      </c>
      <c r="P46" s="316">
        <v>15.2</v>
      </c>
      <c r="Q46" s="319">
        <v>8.32</v>
      </c>
      <c r="R46" s="159">
        <v>14</v>
      </c>
      <c r="S46" s="316">
        <v>79.2</v>
      </c>
      <c r="T46" s="316">
        <v>2</v>
      </c>
      <c r="U46" s="316">
        <v>2</v>
      </c>
      <c r="V46" s="316">
        <v>2</v>
      </c>
      <c r="W46" s="316">
        <v>2</v>
      </c>
      <c r="X46" s="316">
        <v>6</v>
      </c>
      <c r="Y46" s="316">
        <v>0</v>
      </c>
      <c r="Z46" s="318">
        <v>210.44</v>
      </c>
      <c r="AA46" s="440" t="s">
        <v>83</v>
      </c>
      <c r="AB46" s="316"/>
      <c r="AC46" s="534"/>
      <c r="AD46" s="535"/>
      <c r="AL46" s="40"/>
      <c r="AM46" s="40"/>
      <c r="AN46" s="40"/>
      <c r="AO46" s="40"/>
      <c r="AP46" s="135"/>
      <c r="AQ46" s="135"/>
      <c r="AR46" s="135"/>
      <c r="AS46" s="136"/>
      <c r="AT46" s="135"/>
      <c r="AU46" s="135"/>
      <c r="AV46" s="135"/>
      <c r="AW46" s="135"/>
      <c r="AX46" s="135"/>
    </row>
    <row r="47" spans="1:50" ht="12.75">
      <c r="A47" s="91">
        <v>13</v>
      </c>
      <c r="B47" s="496" t="s">
        <v>815</v>
      </c>
      <c r="C47" s="497" t="s">
        <v>508</v>
      </c>
      <c r="D47" s="502">
        <v>2015</v>
      </c>
      <c r="E47" s="498">
        <v>108.5</v>
      </c>
      <c r="F47" s="498">
        <v>101.5</v>
      </c>
      <c r="G47" s="498">
        <v>36.8</v>
      </c>
      <c r="H47" s="498">
        <v>38.3</v>
      </c>
      <c r="I47" s="498">
        <v>33.5</v>
      </c>
      <c r="J47" s="498">
        <v>40.9</v>
      </c>
      <c r="K47" s="498">
        <v>31</v>
      </c>
      <c r="L47" s="498">
        <v>30.5</v>
      </c>
      <c r="M47" s="498">
        <v>15.4</v>
      </c>
      <c r="N47" s="498">
        <v>16.5</v>
      </c>
      <c r="O47" s="498">
        <v>14.9</v>
      </c>
      <c r="P47" s="498">
        <v>14.5</v>
      </c>
      <c r="Q47" s="499">
        <v>8.3</v>
      </c>
      <c r="R47" s="500">
        <v>14</v>
      </c>
      <c r="S47" s="498">
        <v>76.5</v>
      </c>
      <c r="T47" s="498"/>
      <c r="U47" s="498">
        <v>2</v>
      </c>
      <c r="V47" s="498">
        <v>2</v>
      </c>
      <c r="W47" s="498">
        <v>2</v>
      </c>
      <c r="X47" s="498">
        <v>7.5</v>
      </c>
      <c r="Y47" s="498"/>
      <c r="Z47" s="501">
        <v>209.34</v>
      </c>
      <c r="AA47" s="91" t="s">
        <v>84</v>
      </c>
      <c r="AB47" s="503">
        <v>9.5</v>
      </c>
      <c r="AC47" s="532"/>
      <c r="AD47" s="535"/>
      <c r="AL47" s="40"/>
      <c r="AM47" s="40"/>
      <c r="AN47" s="40"/>
      <c r="AO47" s="40"/>
      <c r="AP47" s="135"/>
      <c r="AQ47" s="135"/>
      <c r="AR47" s="135"/>
      <c r="AS47" s="136"/>
      <c r="AT47" s="135"/>
      <c r="AU47" s="135"/>
      <c r="AV47" s="135"/>
      <c r="AW47" s="135"/>
      <c r="AX47" s="135"/>
    </row>
    <row r="48" spans="1:50" ht="13.5" customHeight="1">
      <c r="A48" s="334">
        <v>14</v>
      </c>
      <c r="B48" s="496" t="s">
        <v>730</v>
      </c>
      <c r="C48" s="497" t="s">
        <v>508</v>
      </c>
      <c r="D48" s="502">
        <v>2014</v>
      </c>
      <c r="E48" s="498">
        <v>86.6</v>
      </c>
      <c r="F48" s="498">
        <v>85.5</v>
      </c>
      <c r="G48" s="498">
        <v>36.3</v>
      </c>
      <c r="H48" s="498">
        <v>38.1</v>
      </c>
      <c r="I48" s="498">
        <v>33.3</v>
      </c>
      <c r="J48" s="498">
        <v>33.2</v>
      </c>
      <c r="K48" s="498">
        <v>27.8</v>
      </c>
      <c r="L48" s="498">
        <v>27.8</v>
      </c>
      <c r="M48" s="498">
        <v>15.6</v>
      </c>
      <c r="N48" s="498">
        <v>18.1</v>
      </c>
      <c r="O48" s="498">
        <v>17.2</v>
      </c>
      <c r="P48" s="498">
        <v>15.8</v>
      </c>
      <c r="Q48" s="499">
        <v>7.9</v>
      </c>
      <c r="R48" s="500">
        <v>19</v>
      </c>
      <c r="S48" s="498">
        <v>55.2</v>
      </c>
      <c r="T48" s="498">
        <v>1</v>
      </c>
      <c r="U48" s="498">
        <v>2</v>
      </c>
      <c r="V48" s="498">
        <v>2</v>
      </c>
      <c r="W48" s="498">
        <v>2</v>
      </c>
      <c r="X48" s="498">
        <v>10</v>
      </c>
      <c r="Y48" s="498">
        <v>0.5</v>
      </c>
      <c r="Z48" s="501">
        <v>207.44</v>
      </c>
      <c r="AA48" s="91" t="s">
        <v>84</v>
      </c>
      <c r="AB48" s="503">
        <v>7.5</v>
      </c>
      <c r="AC48" s="532"/>
      <c r="AD48" s="535"/>
      <c r="AL48" s="40"/>
      <c r="AM48" s="40"/>
      <c r="AN48" s="40"/>
      <c r="AO48" s="40"/>
      <c r="AP48" s="135"/>
      <c r="AQ48" s="135"/>
      <c r="AR48" s="135"/>
      <c r="AS48" s="136"/>
      <c r="AT48" s="135"/>
      <c r="AU48" s="135"/>
      <c r="AV48" s="135"/>
      <c r="AW48" s="135"/>
      <c r="AX48" s="135"/>
    </row>
    <row r="49" spans="1:50" ht="12" customHeight="1">
      <c r="A49" s="91">
        <v>15</v>
      </c>
      <c r="B49" s="522" t="s">
        <v>816</v>
      </c>
      <c r="C49" s="523" t="s">
        <v>508</v>
      </c>
      <c r="D49" s="524">
        <v>2013</v>
      </c>
      <c r="E49" s="525">
        <v>97.3</v>
      </c>
      <c r="F49" s="525">
        <v>97.1</v>
      </c>
      <c r="G49" s="525">
        <v>43.7</v>
      </c>
      <c r="H49" s="525">
        <v>41.2</v>
      </c>
      <c r="I49" s="525">
        <v>36.3</v>
      </c>
      <c r="J49" s="525">
        <v>41.2</v>
      </c>
      <c r="K49" s="525">
        <v>27.1</v>
      </c>
      <c r="L49" s="525">
        <v>26.8</v>
      </c>
      <c r="M49" s="525">
        <v>20.5</v>
      </c>
      <c r="N49" s="525">
        <v>19.9</v>
      </c>
      <c r="O49" s="525">
        <v>18.9</v>
      </c>
      <c r="P49" s="525">
        <v>16.8</v>
      </c>
      <c r="Q49" s="526">
        <v>6.8</v>
      </c>
      <c r="R49" s="527">
        <v>11</v>
      </c>
      <c r="S49" s="525">
        <v>59.7</v>
      </c>
      <c r="T49" s="525">
        <v>0.5</v>
      </c>
      <c r="U49" s="525">
        <v>1.5</v>
      </c>
      <c r="V49" s="525">
        <v>2</v>
      </c>
      <c r="W49" s="525">
        <v>2</v>
      </c>
      <c r="X49" s="525">
        <v>3.5</v>
      </c>
      <c r="Y49" s="525"/>
      <c r="Z49" s="528">
        <v>207.05</v>
      </c>
      <c r="AA49" s="149" t="s">
        <v>84</v>
      </c>
      <c r="AB49" s="529" t="s">
        <v>566</v>
      </c>
      <c r="AC49" s="532"/>
      <c r="AD49" s="535"/>
      <c r="AL49" s="40"/>
      <c r="AM49" s="40"/>
      <c r="AN49" s="40"/>
      <c r="AO49" s="40"/>
      <c r="AP49" s="135"/>
      <c r="AQ49" s="135"/>
      <c r="AR49" s="135"/>
      <c r="AS49" s="136"/>
      <c r="AT49" s="135"/>
      <c r="AU49" s="135"/>
      <c r="AV49" s="135"/>
      <c r="AW49" s="135"/>
      <c r="AX49" s="135"/>
    </row>
    <row r="50" spans="1:50" ht="12.75">
      <c r="A50" s="334">
        <v>16</v>
      </c>
      <c r="B50" s="314" t="s">
        <v>663</v>
      </c>
      <c r="C50" s="315" t="s">
        <v>531</v>
      </c>
      <c r="D50" s="335">
        <v>2015</v>
      </c>
      <c r="E50" s="316">
        <v>103.5</v>
      </c>
      <c r="F50" s="316">
        <v>100.5</v>
      </c>
      <c r="G50" s="316">
        <v>34</v>
      </c>
      <c r="H50" s="316">
        <v>40</v>
      </c>
      <c r="I50" s="316">
        <v>33.2</v>
      </c>
      <c r="J50" s="316">
        <v>38.8</v>
      </c>
      <c r="K50" s="316">
        <v>24.7</v>
      </c>
      <c r="L50" s="316">
        <v>25.8</v>
      </c>
      <c r="M50" s="316">
        <v>15.5</v>
      </c>
      <c r="N50" s="316">
        <v>15.6</v>
      </c>
      <c r="O50" s="316">
        <v>15.6</v>
      </c>
      <c r="P50" s="316">
        <v>15.4</v>
      </c>
      <c r="Q50" s="319">
        <v>8.64</v>
      </c>
      <c r="R50" s="159">
        <v>15</v>
      </c>
      <c r="S50" s="316">
        <v>77.3</v>
      </c>
      <c r="T50" s="316">
        <v>2</v>
      </c>
      <c r="U50" s="316">
        <v>2</v>
      </c>
      <c r="V50" s="316">
        <v>1</v>
      </c>
      <c r="W50" s="316">
        <v>1.5</v>
      </c>
      <c r="X50" s="316">
        <v>8</v>
      </c>
      <c r="Y50" s="316">
        <v>0</v>
      </c>
      <c r="Z50" s="318">
        <v>205.88</v>
      </c>
      <c r="AA50" s="440" t="s">
        <v>84</v>
      </c>
      <c r="AB50" s="316"/>
      <c r="AC50" s="532"/>
      <c r="AD50" s="535"/>
      <c r="AL50" s="40"/>
      <c r="AM50" s="40"/>
      <c r="AN50" s="40"/>
      <c r="AO50" s="40"/>
      <c r="AP50" s="135"/>
      <c r="AQ50" s="135"/>
      <c r="AR50" s="135"/>
      <c r="AS50" s="136"/>
      <c r="AT50" s="135"/>
      <c r="AU50" s="135"/>
      <c r="AV50" s="135"/>
      <c r="AW50" s="135"/>
      <c r="AX50" s="135"/>
    </row>
    <row r="51" spans="1:50" ht="12.75">
      <c r="A51" s="91">
        <v>17</v>
      </c>
      <c r="B51" s="496" t="s">
        <v>746</v>
      </c>
      <c r="C51" s="497" t="s">
        <v>508</v>
      </c>
      <c r="D51" s="503">
        <v>2014</v>
      </c>
      <c r="E51" s="498">
        <v>106.9</v>
      </c>
      <c r="F51" s="498">
        <v>100.5</v>
      </c>
      <c r="G51" s="498">
        <v>39.4</v>
      </c>
      <c r="H51" s="498">
        <v>35.7</v>
      </c>
      <c r="I51" s="498">
        <v>37.3</v>
      </c>
      <c r="J51" s="498">
        <v>39.3</v>
      </c>
      <c r="K51" s="498">
        <v>27.4</v>
      </c>
      <c r="L51" s="498">
        <v>27.3</v>
      </c>
      <c r="M51" s="498">
        <v>17.4</v>
      </c>
      <c r="N51" s="498">
        <v>17.2</v>
      </c>
      <c r="O51" s="498">
        <v>17.7</v>
      </c>
      <c r="P51" s="498">
        <v>18</v>
      </c>
      <c r="Q51" s="499">
        <v>7.63</v>
      </c>
      <c r="R51" s="500">
        <v>12</v>
      </c>
      <c r="S51" s="498">
        <v>70.4</v>
      </c>
      <c r="T51" s="498">
        <v>0.5</v>
      </c>
      <c r="U51" s="498">
        <v>1.5</v>
      </c>
      <c r="V51" s="498">
        <v>2</v>
      </c>
      <c r="W51" s="498">
        <v>2</v>
      </c>
      <c r="X51" s="498">
        <v>3.5</v>
      </c>
      <c r="Y51" s="498">
        <v>0.5</v>
      </c>
      <c r="Z51" s="501">
        <v>205.72</v>
      </c>
      <c r="AA51" s="91" t="s">
        <v>84</v>
      </c>
      <c r="AB51" s="502">
        <v>10.5</v>
      </c>
      <c r="AC51" s="532"/>
      <c r="AD51" s="535"/>
      <c r="AL51" s="40"/>
      <c r="AM51" s="40"/>
      <c r="AN51" s="40"/>
      <c r="AO51" s="40"/>
      <c r="AP51" s="135"/>
      <c r="AQ51" s="135"/>
      <c r="AR51" s="135"/>
      <c r="AS51" s="136"/>
      <c r="AT51" s="135"/>
      <c r="AU51" s="135"/>
      <c r="AV51" s="135"/>
      <c r="AW51" s="135"/>
      <c r="AX51" s="135"/>
    </row>
    <row r="52" spans="1:50" ht="12.75">
      <c r="A52" s="334">
        <v>18</v>
      </c>
      <c r="B52" s="496" t="s">
        <v>817</v>
      </c>
      <c r="C52" s="497" t="s">
        <v>531</v>
      </c>
      <c r="D52" s="502">
        <v>2013</v>
      </c>
      <c r="E52" s="498">
        <v>103.7</v>
      </c>
      <c r="F52" s="498">
        <v>102</v>
      </c>
      <c r="G52" s="498">
        <v>41.7</v>
      </c>
      <c r="H52" s="498">
        <v>39.9</v>
      </c>
      <c r="I52" s="498">
        <v>33.3</v>
      </c>
      <c r="J52" s="498">
        <v>37.2</v>
      </c>
      <c r="K52" s="498">
        <v>27.1</v>
      </c>
      <c r="L52" s="498">
        <v>25.7</v>
      </c>
      <c r="M52" s="498">
        <v>16.4</v>
      </c>
      <c r="N52" s="498">
        <v>15.6</v>
      </c>
      <c r="O52" s="498">
        <v>15.7</v>
      </c>
      <c r="P52" s="498">
        <v>15.7</v>
      </c>
      <c r="Q52" s="499">
        <v>7.53</v>
      </c>
      <c r="R52" s="500">
        <v>17</v>
      </c>
      <c r="S52" s="498">
        <v>62.2</v>
      </c>
      <c r="T52" s="498"/>
      <c r="U52" s="498">
        <v>1.5</v>
      </c>
      <c r="V52" s="498">
        <v>1.5</v>
      </c>
      <c r="W52" s="498">
        <v>2</v>
      </c>
      <c r="X52" s="498">
        <v>7.5</v>
      </c>
      <c r="Y52" s="498">
        <v>0.5</v>
      </c>
      <c r="Z52" s="501">
        <v>205.3</v>
      </c>
      <c r="AA52" s="91" t="s">
        <v>84</v>
      </c>
      <c r="AB52" s="503">
        <v>9.5</v>
      </c>
      <c r="AC52" s="532"/>
      <c r="AD52" s="535"/>
      <c r="AL52" s="40"/>
      <c r="AM52" s="40"/>
      <c r="AN52" s="40"/>
      <c r="AO52" s="40"/>
      <c r="AP52" s="135"/>
      <c r="AQ52" s="135"/>
      <c r="AR52" s="135"/>
      <c r="AS52" s="136"/>
      <c r="AT52" s="135"/>
      <c r="AU52" s="135"/>
      <c r="AV52" s="135"/>
      <c r="AW52" s="135"/>
      <c r="AX52" s="135"/>
    </row>
    <row r="53" spans="1:50" ht="12.75">
      <c r="A53" s="91">
        <v>19</v>
      </c>
      <c r="B53" s="496" t="s">
        <v>818</v>
      </c>
      <c r="C53" s="497" t="s">
        <v>508</v>
      </c>
      <c r="D53" s="502">
        <v>2014</v>
      </c>
      <c r="E53" s="498">
        <v>97.6</v>
      </c>
      <c r="F53" s="498">
        <v>101.5</v>
      </c>
      <c r="G53" s="498">
        <v>53.1</v>
      </c>
      <c r="H53" s="498">
        <v>40.4</v>
      </c>
      <c r="I53" s="498">
        <v>31.7</v>
      </c>
      <c r="J53" s="498">
        <v>28.7</v>
      </c>
      <c r="K53" s="498">
        <v>25.8</v>
      </c>
      <c r="L53" s="498">
        <v>26.1</v>
      </c>
      <c r="M53" s="498">
        <v>17.3</v>
      </c>
      <c r="N53" s="498">
        <v>16.5</v>
      </c>
      <c r="O53" s="498">
        <v>14.2</v>
      </c>
      <c r="P53" s="498">
        <v>14.5</v>
      </c>
      <c r="Q53" s="499">
        <v>6.91</v>
      </c>
      <c r="R53" s="500">
        <v>17</v>
      </c>
      <c r="S53" s="498">
        <v>81.6</v>
      </c>
      <c r="T53" s="498">
        <v>1</v>
      </c>
      <c r="U53" s="498">
        <v>2</v>
      </c>
      <c r="V53" s="498">
        <v>2</v>
      </c>
      <c r="W53" s="498">
        <v>2</v>
      </c>
      <c r="X53" s="498">
        <v>7.5</v>
      </c>
      <c r="Y53" s="498">
        <v>0.5</v>
      </c>
      <c r="Z53" s="501">
        <v>205.28</v>
      </c>
      <c r="AA53" s="91" t="s">
        <v>84</v>
      </c>
      <c r="AB53" s="503">
        <v>9.5</v>
      </c>
      <c r="AC53" s="532"/>
      <c r="AD53" s="535"/>
      <c r="AP53" s="135"/>
      <c r="AQ53" s="135"/>
      <c r="AR53" s="135"/>
      <c r="AS53" s="136"/>
      <c r="AT53" s="135"/>
      <c r="AU53" s="135"/>
      <c r="AV53" s="135"/>
      <c r="AW53" s="135"/>
      <c r="AX53" s="135"/>
    </row>
    <row r="54" spans="1:50" ht="15.75" customHeight="1">
      <c r="A54" s="334">
        <v>20</v>
      </c>
      <c r="B54" s="496" t="s">
        <v>819</v>
      </c>
      <c r="C54" s="497" t="s">
        <v>508</v>
      </c>
      <c r="D54" s="503">
        <v>2014</v>
      </c>
      <c r="E54" s="498">
        <v>95.1</v>
      </c>
      <c r="F54" s="498">
        <v>93.7</v>
      </c>
      <c r="G54" s="498">
        <v>36.9</v>
      </c>
      <c r="H54" s="498">
        <v>35.7</v>
      </c>
      <c r="I54" s="498">
        <v>42.6</v>
      </c>
      <c r="J54" s="498">
        <v>36.4</v>
      </c>
      <c r="K54" s="498">
        <v>25.3</v>
      </c>
      <c r="L54" s="498">
        <v>25.4</v>
      </c>
      <c r="M54" s="498">
        <v>15.9</v>
      </c>
      <c r="N54" s="498">
        <v>15.8</v>
      </c>
      <c r="O54" s="498">
        <v>19.7</v>
      </c>
      <c r="P54" s="498">
        <v>19.4</v>
      </c>
      <c r="Q54" s="499">
        <v>7.97</v>
      </c>
      <c r="R54" s="500">
        <v>14</v>
      </c>
      <c r="S54" s="498">
        <v>65.2</v>
      </c>
      <c r="T54" s="498">
        <v>2</v>
      </c>
      <c r="U54" s="498">
        <v>2</v>
      </c>
      <c r="V54" s="498">
        <v>2</v>
      </c>
      <c r="W54" s="498">
        <v>2</v>
      </c>
      <c r="X54" s="498">
        <v>4.5</v>
      </c>
      <c r="Y54" s="498">
        <v>1</v>
      </c>
      <c r="Z54" s="501">
        <v>204.74</v>
      </c>
      <c r="AA54" s="91" t="s">
        <v>84</v>
      </c>
      <c r="AB54" s="503">
        <v>7.5</v>
      </c>
      <c r="AC54" s="532"/>
      <c r="AD54" s="535"/>
      <c r="AP54" s="135"/>
      <c r="AQ54" s="135"/>
      <c r="AR54" s="135"/>
      <c r="AS54" s="136"/>
      <c r="AT54" s="135"/>
      <c r="AU54" s="135"/>
      <c r="AV54" s="135"/>
      <c r="AW54" s="135"/>
      <c r="AX54" s="135"/>
    </row>
    <row r="55" spans="1:50" ht="15.75" customHeight="1">
      <c r="A55" s="91">
        <v>21</v>
      </c>
      <c r="B55" s="314" t="s">
        <v>417</v>
      </c>
      <c r="C55" s="315" t="s">
        <v>403</v>
      </c>
      <c r="D55" s="335">
        <v>2012</v>
      </c>
      <c r="E55" s="316">
        <v>96.9</v>
      </c>
      <c r="F55" s="316">
        <v>98.4</v>
      </c>
      <c r="G55" s="316">
        <v>42.7</v>
      </c>
      <c r="H55" s="316">
        <v>40.6</v>
      </c>
      <c r="I55" s="316">
        <v>36.8</v>
      </c>
      <c r="J55" s="316">
        <v>38.8</v>
      </c>
      <c r="K55" s="316">
        <v>25.1</v>
      </c>
      <c r="L55" s="316">
        <v>24.8</v>
      </c>
      <c r="M55" s="316">
        <v>16.4</v>
      </c>
      <c r="N55" s="316">
        <v>15.8</v>
      </c>
      <c r="O55" s="316">
        <v>14.9</v>
      </c>
      <c r="P55" s="316">
        <v>14.3</v>
      </c>
      <c r="Q55" s="316">
        <v>8.16</v>
      </c>
      <c r="R55" s="317">
        <v>16</v>
      </c>
      <c r="S55" s="316">
        <v>62.8</v>
      </c>
      <c r="T55" s="316">
        <v>2</v>
      </c>
      <c r="U55" s="316">
        <v>2</v>
      </c>
      <c r="V55" s="316">
        <v>2</v>
      </c>
      <c r="W55" s="316">
        <v>2</v>
      </c>
      <c r="X55" s="316">
        <v>7</v>
      </c>
      <c r="Y55" s="316">
        <v>0</v>
      </c>
      <c r="Z55" s="318">
        <v>203.36</v>
      </c>
      <c r="AA55" s="318" t="s">
        <v>84</v>
      </c>
      <c r="AB55" s="316">
        <v>7.5</v>
      </c>
      <c r="AC55" s="532"/>
      <c r="AD55" s="535"/>
      <c r="AP55" s="135"/>
      <c r="AQ55" s="135"/>
      <c r="AR55" s="135"/>
      <c r="AS55" s="136"/>
      <c r="AT55" s="135"/>
      <c r="AU55" s="135"/>
      <c r="AV55" s="135"/>
      <c r="AW55" s="135"/>
      <c r="AX55" s="135"/>
    </row>
    <row r="56" spans="1:50" ht="12.75">
      <c r="A56" s="334">
        <v>22</v>
      </c>
      <c r="B56" s="496" t="s">
        <v>746</v>
      </c>
      <c r="C56" s="497" t="s">
        <v>508</v>
      </c>
      <c r="D56" s="503">
        <v>2014</v>
      </c>
      <c r="E56" s="498">
        <v>99</v>
      </c>
      <c r="F56" s="498">
        <v>99.1</v>
      </c>
      <c r="G56" s="498">
        <v>35.6</v>
      </c>
      <c r="H56" s="498">
        <v>35.3</v>
      </c>
      <c r="I56" s="498">
        <v>35.8</v>
      </c>
      <c r="J56" s="498">
        <v>39.7</v>
      </c>
      <c r="K56" s="498">
        <v>27.1</v>
      </c>
      <c r="L56" s="498">
        <v>27</v>
      </c>
      <c r="M56" s="498">
        <v>16.4</v>
      </c>
      <c r="N56" s="498">
        <v>16.4</v>
      </c>
      <c r="O56" s="498">
        <v>15.4</v>
      </c>
      <c r="P56" s="498">
        <v>15.8</v>
      </c>
      <c r="Q56" s="499">
        <v>8.14</v>
      </c>
      <c r="R56" s="500">
        <v>14</v>
      </c>
      <c r="S56" s="498">
        <v>71.5</v>
      </c>
      <c r="T56" s="498">
        <v>2</v>
      </c>
      <c r="U56" s="498">
        <v>1.5</v>
      </c>
      <c r="V56" s="498">
        <v>2</v>
      </c>
      <c r="W56" s="498">
        <v>2</v>
      </c>
      <c r="X56" s="498">
        <v>5</v>
      </c>
      <c r="Y56" s="498">
        <v>0.5</v>
      </c>
      <c r="Z56" s="501">
        <v>203.16</v>
      </c>
      <c r="AA56" s="91" t="s">
        <v>84</v>
      </c>
      <c r="AB56" s="503">
        <v>9.5</v>
      </c>
      <c r="AC56" s="532"/>
      <c r="AD56" s="535"/>
      <c r="AP56" s="135"/>
      <c r="AQ56" s="135"/>
      <c r="AR56" s="135"/>
      <c r="AS56" s="136"/>
      <c r="AT56" s="135"/>
      <c r="AU56" s="135"/>
      <c r="AV56" s="135"/>
      <c r="AW56" s="135"/>
      <c r="AX56" s="135"/>
    </row>
    <row r="57" spans="1:50" ht="12.75">
      <c r="A57" s="91">
        <v>23</v>
      </c>
      <c r="B57" s="496" t="s">
        <v>820</v>
      </c>
      <c r="C57" s="497" t="s">
        <v>531</v>
      </c>
      <c r="D57" s="503">
        <v>2014</v>
      </c>
      <c r="E57" s="498">
        <v>100</v>
      </c>
      <c r="F57" s="498">
        <v>98</v>
      </c>
      <c r="G57" s="498">
        <v>32.5</v>
      </c>
      <c r="H57" s="498">
        <v>39.2</v>
      </c>
      <c r="I57" s="498">
        <v>36.8</v>
      </c>
      <c r="J57" s="498">
        <v>37.2</v>
      </c>
      <c r="K57" s="498">
        <v>24.5</v>
      </c>
      <c r="L57" s="498">
        <v>23.2</v>
      </c>
      <c r="M57" s="498">
        <v>17.2</v>
      </c>
      <c r="N57" s="498">
        <v>17.2</v>
      </c>
      <c r="O57" s="498">
        <v>14.6</v>
      </c>
      <c r="P57" s="498">
        <v>14.8</v>
      </c>
      <c r="Q57" s="499">
        <v>6.82</v>
      </c>
      <c r="R57" s="500">
        <v>17</v>
      </c>
      <c r="S57" s="498">
        <v>70</v>
      </c>
      <c r="T57" s="498">
        <v>1</v>
      </c>
      <c r="U57" s="498">
        <v>1.5</v>
      </c>
      <c r="V57" s="498">
        <v>2</v>
      </c>
      <c r="W57" s="498">
        <v>2</v>
      </c>
      <c r="X57" s="498">
        <v>8</v>
      </c>
      <c r="Y57" s="498">
        <v>0.5</v>
      </c>
      <c r="Z57" s="501">
        <v>202</v>
      </c>
      <c r="AA57" s="91" t="s">
        <v>84</v>
      </c>
      <c r="AB57" s="502" t="s">
        <v>319</v>
      </c>
      <c r="AC57" s="532"/>
      <c r="AD57" s="535"/>
      <c r="AP57" s="135"/>
      <c r="AQ57" s="135"/>
      <c r="AR57" s="135"/>
      <c r="AS57" s="136"/>
      <c r="AT57" s="135"/>
      <c r="AU57" s="135"/>
      <c r="AV57" s="135"/>
      <c r="AW57" s="135"/>
      <c r="AX57" s="135"/>
    </row>
    <row r="58" spans="1:50" ht="14.25" customHeight="1">
      <c r="A58" s="334">
        <v>24</v>
      </c>
      <c r="B58" s="496" t="s">
        <v>821</v>
      </c>
      <c r="C58" s="497" t="s">
        <v>531</v>
      </c>
      <c r="D58" s="503">
        <v>2013</v>
      </c>
      <c r="E58" s="498">
        <v>86.5</v>
      </c>
      <c r="F58" s="498">
        <v>84.5</v>
      </c>
      <c r="G58" s="498">
        <v>43</v>
      </c>
      <c r="H58" s="498">
        <v>43.1</v>
      </c>
      <c r="I58" s="498">
        <v>47.6</v>
      </c>
      <c r="J58" s="498">
        <v>39.5</v>
      </c>
      <c r="K58" s="498">
        <v>23.9</v>
      </c>
      <c r="L58" s="498">
        <v>24.5</v>
      </c>
      <c r="M58" s="498">
        <v>17.9</v>
      </c>
      <c r="N58" s="498">
        <v>18</v>
      </c>
      <c r="O58" s="498">
        <v>15.5</v>
      </c>
      <c r="P58" s="498">
        <v>15.9</v>
      </c>
      <c r="Q58" s="499">
        <v>6.66</v>
      </c>
      <c r="R58" s="500">
        <v>18</v>
      </c>
      <c r="S58" s="498">
        <v>41</v>
      </c>
      <c r="T58" s="498"/>
      <c r="U58" s="498">
        <v>2</v>
      </c>
      <c r="V58" s="498">
        <v>1.5</v>
      </c>
      <c r="W58" s="498">
        <v>2</v>
      </c>
      <c r="X58" s="498">
        <v>9</v>
      </c>
      <c r="Y58" s="498"/>
      <c r="Z58" s="501">
        <v>201.72</v>
      </c>
      <c r="AA58" s="91" t="s">
        <v>84</v>
      </c>
      <c r="AB58" s="502" t="s">
        <v>319</v>
      </c>
      <c r="AC58" s="532"/>
      <c r="AD58" s="535"/>
      <c r="AP58" s="135"/>
      <c r="AQ58" s="135"/>
      <c r="AR58" s="135"/>
      <c r="AS58" s="136"/>
      <c r="AT58" s="135"/>
      <c r="AU58" s="135"/>
      <c r="AV58" s="135"/>
      <c r="AW58" s="135"/>
      <c r="AX58" s="135"/>
    </row>
    <row r="59" spans="1:50" ht="12.75">
      <c r="A59" s="91">
        <v>25</v>
      </c>
      <c r="B59" s="496" t="s">
        <v>822</v>
      </c>
      <c r="C59" s="497" t="s">
        <v>508</v>
      </c>
      <c r="D59" s="502">
        <v>2015</v>
      </c>
      <c r="E59" s="498">
        <v>106.4</v>
      </c>
      <c r="F59" s="498">
        <v>102</v>
      </c>
      <c r="G59" s="498">
        <v>40.2</v>
      </c>
      <c r="H59" s="498">
        <v>41.5</v>
      </c>
      <c r="I59" s="498">
        <v>32.5</v>
      </c>
      <c r="J59" s="498">
        <v>42.9</v>
      </c>
      <c r="K59" s="498">
        <v>23.3</v>
      </c>
      <c r="L59" s="498">
        <v>22.6</v>
      </c>
      <c r="M59" s="498">
        <v>15.4</v>
      </c>
      <c r="N59" s="498">
        <v>15.3</v>
      </c>
      <c r="O59" s="498">
        <v>15.4</v>
      </c>
      <c r="P59" s="498">
        <v>15</v>
      </c>
      <c r="Q59" s="499">
        <v>8.01</v>
      </c>
      <c r="R59" s="500">
        <v>16</v>
      </c>
      <c r="S59" s="498">
        <v>68.8</v>
      </c>
      <c r="T59" s="498">
        <v>0.5</v>
      </c>
      <c r="U59" s="498">
        <v>1</v>
      </c>
      <c r="V59" s="498">
        <v>1</v>
      </c>
      <c r="W59" s="498">
        <v>2</v>
      </c>
      <c r="X59" s="498">
        <v>8.5</v>
      </c>
      <c r="Y59" s="498">
        <v>0.5</v>
      </c>
      <c r="Z59" s="501">
        <v>201.31</v>
      </c>
      <c r="AA59" s="91" t="s">
        <v>84</v>
      </c>
      <c r="AB59" s="503">
        <v>9.5</v>
      </c>
      <c r="AC59" s="532"/>
      <c r="AD59" s="535"/>
      <c r="AP59" s="135"/>
      <c r="AQ59" s="135"/>
      <c r="AR59" s="135"/>
      <c r="AS59" s="136"/>
      <c r="AT59" s="135"/>
      <c r="AU59" s="135"/>
      <c r="AV59" s="135"/>
      <c r="AW59" s="135"/>
      <c r="AX59" s="135"/>
    </row>
    <row r="60" spans="1:50" ht="12.75">
      <c r="A60" s="334">
        <v>26</v>
      </c>
      <c r="B60" s="496" t="s">
        <v>823</v>
      </c>
      <c r="C60" s="497" t="s">
        <v>531</v>
      </c>
      <c r="D60" s="502">
        <v>2013</v>
      </c>
      <c r="E60" s="498">
        <v>95.5</v>
      </c>
      <c r="F60" s="498">
        <v>104.8</v>
      </c>
      <c r="G60" s="498">
        <v>37.1</v>
      </c>
      <c r="H60" s="498">
        <v>40.4</v>
      </c>
      <c r="I60" s="498">
        <v>33.5</v>
      </c>
      <c r="J60" s="498">
        <v>34.6</v>
      </c>
      <c r="K60" s="498">
        <v>23.2</v>
      </c>
      <c r="L60" s="498">
        <v>23.1</v>
      </c>
      <c r="M60" s="498">
        <v>15.9</v>
      </c>
      <c r="N60" s="498">
        <v>15.7</v>
      </c>
      <c r="O60" s="498">
        <v>15.4</v>
      </c>
      <c r="P60" s="498">
        <v>15.5</v>
      </c>
      <c r="Q60" s="499">
        <v>6.92</v>
      </c>
      <c r="R60" s="500">
        <v>16</v>
      </c>
      <c r="S60" s="498">
        <v>82.2</v>
      </c>
      <c r="T60" s="498">
        <v>2</v>
      </c>
      <c r="U60" s="498">
        <v>2</v>
      </c>
      <c r="V60" s="498">
        <v>2</v>
      </c>
      <c r="W60" s="498">
        <v>2</v>
      </c>
      <c r="X60" s="498">
        <v>6.5</v>
      </c>
      <c r="Y60" s="498">
        <v>0.5</v>
      </c>
      <c r="Z60" s="501">
        <v>200.77</v>
      </c>
      <c r="AA60" s="91" t="s">
        <v>84</v>
      </c>
      <c r="AB60" s="502" t="s">
        <v>566</v>
      </c>
      <c r="AC60" s="532"/>
      <c r="AD60" s="535"/>
      <c r="AP60" s="135"/>
      <c r="AQ60" s="135"/>
      <c r="AR60" s="135"/>
      <c r="AS60" s="136"/>
      <c r="AT60" s="135"/>
      <c r="AU60" s="135"/>
      <c r="AV60" s="135"/>
      <c r="AW60" s="135"/>
      <c r="AX60" s="135"/>
    </row>
    <row r="61" spans="1:50" ht="12.75">
      <c r="A61" s="91">
        <v>27</v>
      </c>
      <c r="B61" s="496" t="s">
        <v>824</v>
      </c>
      <c r="C61" s="497" t="s">
        <v>508</v>
      </c>
      <c r="D61" s="502">
        <v>2013</v>
      </c>
      <c r="E61" s="498">
        <v>94.8</v>
      </c>
      <c r="F61" s="498">
        <v>90.1</v>
      </c>
      <c r="G61" s="498">
        <v>37.9</v>
      </c>
      <c r="H61" s="498">
        <v>36.3</v>
      </c>
      <c r="I61" s="498">
        <v>37.7</v>
      </c>
      <c r="J61" s="498">
        <v>37.8</v>
      </c>
      <c r="K61" s="498">
        <v>25.6</v>
      </c>
      <c r="L61" s="498">
        <v>24.4</v>
      </c>
      <c r="M61" s="498">
        <v>18.1</v>
      </c>
      <c r="N61" s="498">
        <v>18.6</v>
      </c>
      <c r="O61" s="498">
        <v>17.6</v>
      </c>
      <c r="P61" s="498">
        <v>16.6</v>
      </c>
      <c r="Q61" s="499">
        <v>6.95</v>
      </c>
      <c r="R61" s="500">
        <v>13</v>
      </c>
      <c r="S61" s="498">
        <v>75.3</v>
      </c>
      <c r="T61" s="498">
        <v>0.5</v>
      </c>
      <c r="U61" s="498">
        <v>2</v>
      </c>
      <c r="V61" s="498">
        <v>2</v>
      </c>
      <c r="W61" s="498">
        <v>2</v>
      </c>
      <c r="X61" s="498">
        <v>4.5</v>
      </c>
      <c r="Y61" s="498">
        <v>1</v>
      </c>
      <c r="Z61" s="501">
        <v>200.74</v>
      </c>
      <c r="AA61" s="91" t="s">
        <v>84</v>
      </c>
      <c r="AB61" s="502" t="s">
        <v>566</v>
      </c>
      <c r="AC61" s="532"/>
      <c r="AD61" s="535"/>
      <c r="AP61" s="135"/>
      <c r="AQ61" s="135"/>
      <c r="AR61" s="135"/>
      <c r="AS61" s="136"/>
      <c r="AT61" s="135"/>
      <c r="AU61" s="135"/>
      <c r="AV61" s="135"/>
      <c r="AW61" s="135"/>
      <c r="AX61" s="135"/>
    </row>
    <row r="62" spans="1:50" ht="12.75" customHeight="1">
      <c r="A62" s="334">
        <v>28</v>
      </c>
      <c r="B62" s="314" t="s">
        <v>679</v>
      </c>
      <c r="C62" s="315" t="s">
        <v>321</v>
      </c>
      <c r="D62" s="320">
        <v>2015</v>
      </c>
      <c r="E62" s="316">
        <v>92</v>
      </c>
      <c r="F62" s="316">
        <v>90</v>
      </c>
      <c r="G62" s="316">
        <v>36.8</v>
      </c>
      <c r="H62" s="316">
        <v>38.3</v>
      </c>
      <c r="I62" s="316">
        <v>31.5</v>
      </c>
      <c r="J62" s="316">
        <v>33.5</v>
      </c>
      <c r="K62" s="316">
        <v>27</v>
      </c>
      <c r="L62" s="316">
        <v>27</v>
      </c>
      <c r="M62" s="316">
        <v>17.6</v>
      </c>
      <c r="N62" s="316">
        <v>16.8</v>
      </c>
      <c r="O62" s="316">
        <v>15.3</v>
      </c>
      <c r="P62" s="316">
        <v>15.4</v>
      </c>
      <c r="Q62" s="319">
        <v>7.8</v>
      </c>
      <c r="R62" s="159">
        <v>16</v>
      </c>
      <c r="S62" s="316">
        <v>64.1</v>
      </c>
      <c r="T62" s="316">
        <v>1.5</v>
      </c>
      <c r="U62" s="316">
        <v>1.5</v>
      </c>
      <c r="V62" s="316">
        <v>2</v>
      </c>
      <c r="W62" s="316">
        <v>1.5</v>
      </c>
      <c r="X62" s="316">
        <v>5</v>
      </c>
      <c r="Y62" s="316">
        <v>0</v>
      </c>
      <c r="Z62" s="318">
        <v>200.71</v>
      </c>
      <c r="AA62" s="440" t="s">
        <v>84</v>
      </c>
      <c r="AB62" s="316"/>
      <c r="AC62" s="532"/>
      <c r="AD62" s="535"/>
      <c r="AP62" s="135"/>
      <c r="AQ62" s="135"/>
      <c r="AR62" s="135"/>
      <c r="AS62" s="136"/>
      <c r="AT62" s="135"/>
      <c r="AU62" s="135"/>
      <c r="AV62" s="135"/>
      <c r="AW62" s="135"/>
      <c r="AX62" s="135"/>
    </row>
    <row r="63" spans="1:50" ht="12.75">
      <c r="A63" s="91">
        <v>29</v>
      </c>
      <c r="B63" s="496" t="s">
        <v>825</v>
      </c>
      <c r="C63" s="497" t="s">
        <v>531</v>
      </c>
      <c r="D63" s="503">
        <v>2015</v>
      </c>
      <c r="E63" s="498">
        <v>100</v>
      </c>
      <c r="F63" s="498">
        <v>97</v>
      </c>
      <c r="G63" s="498">
        <v>38.5</v>
      </c>
      <c r="H63" s="498">
        <v>39</v>
      </c>
      <c r="I63" s="498">
        <v>48</v>
      </c>
      <c r="J63" s="498">
        <v>47.6</v>
      </c>
      <c r="K63" s="498">
        <v>23.5</v>
      </c>
      <c r="L63" s="498">
        <v>25.2</v>
      </c>
      <c r="M63" s="498">
        <v>15</v>
      </c>
      <c r="N63" s="498">
        <v>15.6</v>
      </c>
      <c r="O63" s="498">
        <v>14.4</v>
      </c>
      <c r="P63" s="498">
        <v>15.4</v>
      </c>
      <c r="Q63" s="499">
        <v>7.28</v>
      </c>
      <c r="R63" s="500">
        <v>17</v>
      </c>
      <c r="S63" s="498">
        <v>64</v>
      </c>
      <c r="T63" s="498">
        <v>2</v>
      </c>
      <c r="U63" s="498">
        <v>2</v>
      </c>
      <c r="V63" s="498">
        <v>1.5</v>
      </c>
      <c r="W63" s="498">
        <v>2</v>
      </c>
      <c r="X63" s="498">
        <v>5</v>
      </c>
      <c r="Y63" s="498"/>
      <c r="Z63" s="501">
        <v>200.7</v>
      </c>
      <c r="AA63" s="91" t="s">
        <v>84</v>
      </c>
      <c r="AB63" s="503">
        <v>5.5</v>
      </c>
      <c r="AC63" s="532"/>
      <c r="AD63" s="535"/>
      <c r="AP63" s="135"/>
      <c r="AQ63" s="135"/>
      <c r="AR63" s="135"/>
      <c r="AS63" s="136"/>
      <c r="AT63" s="135"/>
      <c r="AU63" s="135"/>
      <c r="AV63" s="135"/>
      <c r="AW63" s="135"/>
      <c r="AX63" s="135"/>
    </row>
    <row r="64" spans="1:50" ht="12.75">
      <c r="A64" s="334">
        <v>30</v>
      </c>
      <c r="B64" s="496" t="s">
        <v>826</v>
      </c>
      <c r="C64" s="497" t="s">
        <v>508</v>
      </c>
      <c r="D64" s="502">
        <v>2014</v>
      </c>
      <c r="E64" s="498">
        <v>106.7</v>
      </c>
      <c r="F64" s="498">
        <v>105.4</v>
      </c>
      <c r="G64" s="498">
        <v>38.7</v>
      </c>
      <c r="H64" s="498">
        <v>32.9</v>
      </c>
      <c r="I64" s="498">
        <v>29.1</v>
      </c>
      <c r="J64" s="498">
        <v>30.6</v>
      </c>
      <c r="K64" s="498">
        <v>29.3</v>
      </c>
      <c r="L64" s="498">
        <v>27.8</v>
      </c>
      <c r="M64" s="498">
        <v>15.7</v>
      </c>
      <c r="N64" s="498">
        <v>15.4</v>
      </c>
      <c r="O64" s="498">
        <v>17.8</v>
      </c>
      <c r="P64" s="498">
        <v>15.1</v>
      </c>
      <c r="Q64" s="499">
        <v>7.59</v>
      </c>
      <c r="R64" s="500">
        <v>11</v>
      </c>
      <c r="S64" s="498">
        <v>91.5</v>
      </c>
      <c r="T64" s="498">
        <v>2</v>
      </c>
      <c r="U64" s="498">
        <v>1.5</v>
      </c>
      <c r="V64" s="498">
        <v>2</v>
      </c>
      <c r="W64" s="498">
        <v>2</v>
      </c>
      <c r="X64" s="498">
        <v>2</v>
      </c>
      <c r="Y64" s="498"/>
      <c r="Z64" s="501">
        <v>200.67</v>
      </c>
      <c r="AA64" s="91" t="s">
        <v>84</v>
      </c>
      <c r="AB64" s="503">
        <v>8.5</v>
      </c>
      <c r="AC64" s="532"/>
      <c r="AD64" s="535"/>
      <c r="AP64" s="135"/>
      <c r="AQ64" s="135"/>
      <c r="AR64" s="135"/>
      <c r="AS64" s="136"/>
      <c r="AT64" s="135"/>
      <c r="AU64" s="135"/>
      <c r="AV64" s="135"/>
      <c r="AW64" s="135"/>
      <c r="AX64" s="135"/>
    </row>
    <row r="65" spans="1:50" ht="12.75" customHeight="1">
      <c r="A65" s="91">
        <v>31</v>
      </c>
      <c r="B65" s="496" t="s">
        <v>827</v>
      </c>
      <c r="C65" s="497" t="s">
        <v>508</v>
      </c>
      <c r="D65" s="503">
        <v>2014</v>
      </c>
      <c r="E65" s="498">
        <v>105.7</v>
      </c>
      <c r="F65" s="498">
        <v>105.9</v>
      </c>
      <c r="G65" s="498">
        <v>38.5</v>
      </c>
      <c r="H65" s="498">
        <v>40.4</v>
      </c>
      <c r="I65" s="498">
        <v>31.7</v>
      </c>
      <c r="J65" s="498">
        <v>32</v>
      </c>
      <c r="K65" s="498">
        <v>24.3</v>
      </c>
      <c r="L65" s="498">
        <v>24</v>
      </c>
      <c r="M65" s="498">
        <v>16.7</v>
      </c>
      <c r="N65" s="498">
        <v>16.8</v>
      </c>
      <c r="O65" s="498">
        <v>17.5</v>
      </c>
      <c r="P65" s="498">
        <v>16.3</v>
      </c>
      <c r="Q65" s="499">
        <v>7.36</v>
      </c>
      <c r="R65" s="500">
        <v>13</v>
      </c>
      <c r="S65" s="498">
        <v>61.2</v>
      </c>
      <c r="T65" s="498">
        <v>2</v>
      </c>
      <c r="U65" s="498">
        <v>0.5</v>
      </c>
      <c r="V65" s="498">
        <v>1.5</v>
      </c>
      <c r="W65" s="498">
        <v>2</v>
      </c>
      <c r="X65" s="498">
        <v>4.5</v>
      </c>
      <c r="Y65" s="498"/>
      <c r="Z65" s="501">
        <v>200.4</v>
      </c>
      <c r="AA65" s="91" t="s">
        <v>84</v>
      </c>
      <c r="AB65" s="502" t="s">
        <v>319</v>
      </c>
      <c r="AC65" s="532"/>
      <c r="AD65" s="535"/>
      <c r="AP65" s="135"/>
      <c r="AQ65" s="135"/>
      <c r="AR65" s="135"/>
      <c r="AS65" s="136"/>
      <c r="AT65" s="135"/>
      <c r="AU65" s="135"/>
      <c r="AV65" s="135"/>
      <c r="AW65" s="135"/>
      <c r="AX65" s="135"/>
    </row>
    <row r="66" spans="1:50" ht="12.75">
      <c r="A66" s="334">
        <v>32</v>
      </c>
      <c r="B66" s="496" t="s">
        <v>828</v>
      </c>
      <c r="C66" s="497" t="s">
        <v>508</v>
      </c>
      <c r="D66" s="503">
        <v>2014</v>
      </c>
      <c r="E66" s="498">
        <v>100.4</v>
      </c>
      <c r="F66" s="498">
        <v>100.9</v>
      </c>
      <c r="G66" s="498">
        <v>33.5</v>
      </c>
      <c r="H66" s="498">
        <v>33.8</v>
      </c>
      <c r="I66" s="498">
        <v>51.8</v>
      </c>
      <c r="J66" s="498">
        <v>36.4</v>
      </c>
      <c r="K66" s="498">
        <v>24.1</v>
      </c>
      <c r="L66" s="498">
        <v>24.1</v>
      </c>
      <c r="M66" s="498">
        <v>16.8</v>
      </c>
      <c r="N66" s="498">
        <v>15.3</v>
      </c>
      <c r="O66" s="498">
        <v>14.7</v>
      </c>
      <c r="P66" s="498">
        <v>15.4</v>
      </c>
      <c r="Q66" s="499">
        <v>7.91</v>
      </c>
      <c r="R66" s="500">
        <v>14</v>
      </c>
      <c r="S66" s="498">
        <v>68.5</v>
      </c>
      <c r="T66" s="498">
        <v>2</v>
      </c>
      <c r="U66" s="498">
        <v>2</v>
      </c>
      <c r="V66" s="498">
        <v>1.5</v>
      </c>
      <c r="W66" s="498">
        <v>2</v>
      </c>
      <c r="X66" s="498">
        <v>6.5</v>
      </c>
      <c r="Y66" s="498">
        <v>0.5</v>
      </c>
      <c r="Z66" s="501">
        <v>200.38</v>
      </c>
      <c r="AA66" s="91" t="s">
        <v>84</v>
      </c>
      <c r="AB66" s="503">
        <v>8.5</v>
      </c>
      <c r="AC66" s="532"/>
      <c r="AD66" s="535"/>
      <c r="AP66" s="135"/>
      <c r="AQ66" s="135"/>
      <c r="AR66" s="135"/>
      <c r="AS66" s="136"/>
      <c r="AT66" s="135"/>
      <c r="AU66" s="135"/>
      <c r="AV66" s="135"/>
      <c r="AW66" s="135"/>
      <c r="AX66" s="135"/>
    </row>
    <row r="67" spans="1:50" ht="15" customHeight="1">
      <c r="A67" s="91">
        <v>33</v>
      </c>
      <c r="B67" s="496" t="s">
        <v>829</v>
      </c>
      <c r="C67" s="497" t="s">
        <v>531</v>
      </c>
      <c r="D67" s="503">
        <v>2013</v>
      </c>
      <c r="E67" s="498">
        <v>103.5</v>
      </c>
      <c r="F67" s="498">
        <v>104.4</v>
      </c>
      <c r="G67" s="498">
        <v>44.8</v>
      </c>
      <c r="H67" s="498">
        <v>47.1</v>
      </c>
      <c r="I67" s="498">
        <v>27.7</v>
      </c>
      <c r="J67" s="498">
        <v>31.9</v>
      </c>
      <c r="K67" s="498">
        <v>25.7</v>
      </c>
      <c r="L67" s="498">
        <v>25.7</v>
      </c>
      <c r="M67" s="498">
        <v>13.9</v>
      </c>
      <c r="N67" s="498">
        <v>14.2</v>
      </c>
      <c r="O67" s="498">
        <v>19.2</v>
      </c>
      <c r="P67" s="498">
        <v>16.6</v>
      </c>
      <c r="Q67" s="499">
        <v>7.24</v>
      </c>
      <c r="R67" s="500">
        <v>13</v>
      </c>
      <c r="S67" s="498">
        <v>78.5</v>
      </c>
      <c r="T67" s="498"/>
      <c r="U67" s="498">
        <v>1</v>
      </c>
      <c r="V67" s="498">
        <v>2</v>
      </c>
      <c r="W67" s="498">
        <v>2</v>
      </c>
      <c r="X67" s="498">
        <v>5</v>
      </c>
      <c r="Y67" s="498"/>
      <c r="Z67" s="501">
        <v>199.99</v>
      </c>
      <c r="AA67" s="91" t="s">
        <v>84</v>
      </c>
      <c r="AB67" s="503">
        <v>9.5</v>
      </c>
      <c r="AC67" s="532"/>
      <c r="AD67" s="535"/>
      <c r="AP67" s="135"/>
      <c r="AQ67" s="135"/>
      <c r="AR67" s="135"/>
      <c r="AS67" s="136"/>
      <c r="AT67" s="135"/>
      <c r="AU67" s="135"/>
      <c r="AV67" s="135"/>
      <c r="AW67" s="135"/>
      <c r="AX67" s="135"/>
    </row>
    <row r="68" spans="1:50" ht="15" customHeight="1">
      <c r="A68" s="334">
        <v>34</v>
      </c>
      <c r="B68" s="314" t="s">
        <v>680</v>
      </c>
      <c r="C68" s="315" t="s">
        <v>952</v>
      </c>
      <c r="D68" s="320">
        <v>2014</v>
      </c>
      <c r="E68" s="316">
        <v>107</v>
      </c>
      <c r="F68" s="316">
        <v>104.9</v>
      </c>
      <c r="G68" s="316">
        <v>41.5</v>
      </c>
      <c r="H68" s="316">
        <v>40.5</v>
      </c>
      <c r="I68" s="316">
        <v>30</v>
      </c>
      <c r="J68" s="316">
        <v>30</v>
      </c>
      <c r="K68" s="316">
        <v>26.6</v>
      </c>
      <c r="L68" s="316">
        <v>26</v>
      </c>
      <c r="M68" s="316">
        <v>15</v>
      </c>
      <c r="N68" s="316">
        <v>15.9</v>
      </c>
      <c r="O68" s="316">
        <v>13.9</v>
      </c>
      <c r="P68" s="316">
        <v>13.6</v>
      </c>
      <c r="Q68" s="319">
        <v>7.6</v>
      </c>
      <c r="R68" s="159">
        <v>15</v>
      </c>
      <c r="S68" s="316">
        <v>73.2</v>
      </c>
      <c r="T68" s="316">
        <v>2</v>
      </c>
      <c r="U68" s="316">
        <v>1.5</v>
      </c>
      <c r="V68" s="316">
        <v>2</v>
      </c>
      <c r="W68" s="316">
        <v>2</v>
      </c>
      <c r="X68" s="316">
        <v>5</v>
      </c>
      <c r="Y68" s="316">
        <v>0</v>
      </c>
      <c r="Z68" s="318">
        <v>199.13</v>
      </c>
      <c r="AA68" s="440" t="s">
        <v>84</v>
      </c>
      <c r="AB68" s="316"/>
      <c r="AC68" s="532"/>
      <c r="AD68" s="535"/>
      <c r="AP68" s="135"/>
      <c r="AQ68" s="135"/>
      <c r="AR68" s="135"/>
      <c r="AS68" s="136"/>
      <c r="AT68" s="135"/>
      <c r="AU68" s="135"/>
      <c r="AV68" s="135"/>
      <c r="AW68" s="135"/>
      <c r="AX68" s="135"/>
    </row>
    <row r="69" spans="1:50" ht="12.75">
      <c r="A69" s="91">
        <v>35</v>
      </c>
      <c r="B69" s="496" t="s">
        <v>721</v>
      </c>
      <c r="C69" s="497" t="s">
        <v>508</v>
      </c>
      <c r="D69" s="502">
        <v>2013</v>
      </c>
      <c r="E69" s="498">
        <v>99.3</v>
      </c>
      <c r="F69" s="498">
        <v>105</v>
      </c>
      <c r="G69" s="498">
        <v>41.6</v>
      </c>
      <c r="H69" s="498">
        <v>43.7</v>
      </c>
      <c r="I69" s="498">
        <v>42.7</v>
      </c>
      <c r="J69" s="498">
        <v>39.2</v>
      </c>
      <c r="K69" s="498">
        <v>24.7</v>
      </c>
      <c r="L69" s="498">
        <v>24.9</v>
      </c>
      <c r="M69" s="498">
        <v>15.3</v>
      </c>
      <c r="N69" s="498">
        <v>15.5</v>
      </c>
      <c r="O69" s="498">
        <v>15.3</v>
      </c>
      <c r="P69" s="498">
        <v>15.6</v>
      </c>
      <c r="Q69" s="499">
        <v>8.07</v>
      </c>
      <c r="R69" s="500">
        <v>11</v>
      </c>
      <c r="S69" s="498">
        <v>73.6</v>
      </c>
      <c r="T69" s="498">
        <v>2</v>
      </c>
      <c r="U69" s="498">
        <v>2</v>
      </c>
      <c r="V69" s="498">
        <v>2</v>
      </c>
      <c r="W69" s="498">
        <v>2</v>
      </c>
      <c r="X69" s="498">
        <v>4</v>
      </c>
      <c r="Y69" s="498">
        <v>0.5</v>
      </c>
      <c r="Z69" s="501">
        <v>199.12</v>
      </c>
      <c r="AA69" s="91" t="s">
        <v>84</v>
      </c>
      <c r="AB69" s="503">
        <v>9.5</v>
      </c>
      <c r="AC69" s="532"/>
      <c r="AD69" s="535"/>
      <c r="AE69" s="495"/>
      <c r="AP69" s="135"/>
      <c r="AQ69" s="135"/>
      <c r="AR69" s="135"/>
      <c r="AS69" s="136"/>
      <c r="AT69" s="135"/>
      <c r="AU69" s="135"/>
      <c r="AV69" s="135"/>
      <c r="AW69" s="135"/>
      <c r="AX69" s="135"/>
    </row>
    <row r="70" spans="1:50" ht="12.75">
      <c r="A70" s="334">
        <v>36</v>
      </c>
      <c r="B70" s="496" t="s">
        <v>830</v>
      </c>
      <c r="C70" s="497" t="s">
        <v>508</v>
      </c>
      <c r="D70" s="502">
        <v>2014</v>
      </c>
      <c r="E70" s="498">
        <v>89.1</v>
      </c>
      <c r="F70" s="498">
        <v>83.4</v>
      </c>
      <c r="G70" s="498">
        <v>35</v>
      </c>
      <c r="H70" s="498">
        <v>36.6</v>
      </c>
      <c r="I70" s="498">
        <v>44.3</v>
      </c>
      <c r="J70" s="498">
        <v>41.7</v>
      </c>
      <c r="K70" s="498">
        <v>25.2</v>
      </c>
      <c r="L70" s="498">
        <v>25.3</v>
      </c>
      <c r="M70" s="498">
        <v>15.7</v>
      </c>
      <c r="N70" s="498">
        <v>16.6</v>
      </c>
      <c r="O70" s="498">
        <v>15.7</v>
      </c>
      <c r="P70" s="498">
        <v>14.8</v>
      </c>
      <c r="Q70" s="499">
        <v>7.37</v>
      </c>
      <c r="R70" s="500">
        <v>18</v>
      </c>
      <c r="S70" s="498">
        <v>54</v>
      </c>
      <c r="T70" s="498">
        <v>1</v>
      </c>
      <c r="U70" s="498">
        <v>2</v>
      </c>
      <c r="V70" s="498">
        <v>2</v>
      </c>
      <c r="W70" s="498">
        <v>2</v>
      </c>
      <c r="X70" s="498">
        <v>7.5</v>
      </c>
      <c r="Y70" s="498">
        <v>0.5</v>
      </c>
      <c r="Z70" s="501">
        <v>198.62</v>
      </c>
      <c r="AA70" s="91" t="s">
        <v>84</v>
      </c>
      <c r="AB70" s="503">
        <v>6.5</v>
      </c>
      <c r="AC70" s="532"/>
      <c r="AD70" s="535"/>
      <c r="AE70" s="530"/>
      <c r="AP70" s="135"/>
      <c r="AQ70" s="135"/>
      <c r="AR70" s="135"/>
      <c r="AS70" s="136"/>
      <c r="AT70" s="135"/>
      <c r="AU70" s="135"/>
      <c r="AV70" s="135"/>
      <c r="AW70" s="135"/>
      <c r="AX70" s="135"/>
    </row>
    <row r="71" spans="1:50" ht="12.75">
      <c r="A71" s="91">
        <v>37</v>
      </c>
      <c r="B71" s="496" t="s">
        <v>805</v>
      </c>
      <c r="C71" s="497" t="s">
        <v>508</v>
      </c>
      <c r="D71" s="502">
        <v>2013</v>
      </c>
      <c r="E71" s="498">
        <v>90.7</v>
      </c>
      <c r="F71" s="498">
        <v>90.4</v>
      </c>
      <c r="G71" s="498">
        <v>39.3</v>
      </c>
      <c r="H71" s="498">
        <v>31</v>
      </c>
      <c r="I71" s="498">
        <v>39.2</v>
      </c>
      <c r="J71" s="498">
        <v>42.3</v>
      </c>
      <c r="K71" s="498">
        <v>24.8</v>
      </c>
      <c r="L71" s="498">
        <v>25.1</v>
      </c>
      <c r="M71" s="498">
        <v>15.4</v>
      </c>
      <c r="N71" s="498">
        <v>16.8</v>
      </c>
      <c r="O71" s="498">
        <v>15.4</v>
      </c>
      <c r="P71" s="498">
        <v>15.2</v>
      </c>
      <c r="Q71" s="499">
        <v>6.54</v>
      </c>
      <c r="R71" s="500">
        <v>17</v>
      </c>
      <c r="S71" s="498">
        <v>58.6</v>
      </c>
      <c r="T71" s="498">
        <v>2</v>
      </c>
      <c r="U71" s="498">
        <v>2</v>
      </c>
      <c r="V71" s="498">
        <v>2</v>
      </c>
      <c r="W71" s="498">
        <v>2</v>
      </c>
      <c r="X71" s="498">
        <v>7</v>
      </c>
      <c r="Y71" s="498">
        <v>0.5</v>
      </c>
      <c r="Z71" s="501">
        <v>197.58</v>
      </c>
      <c r="AA71" s="91" t="s">
        <v>84</v>
      </c>
      <c r="AB71" s="502" t="s">
        <v>389</v>
      </c>
      <c r="AC71" s="532"/>
      <c r="AD71" s="535"/>
      <c r="AE71" s="531"/>
      <c r="AP71" s="135"/>
      <c r="AQ71" s="135"/>
      <c r="AR71" s="135"/>
      <c r="AS71" s="136"/>
      <c r="AT71" s="135"/>
      <c r="AU71" s="135"/>
      <c r="AV71" s="135"/>
      <c r="AW71" s="135"/>
      <c r="AX71" s="135"/>
    </row>
    <row r="72" spans="1:50" ht="12.75">
      <c r="A72" s="334">
        <v>38</v>
      </c>
      <c r="B72" s="496" t="s">
        <v>831</v>
      </c>
      <c r="C72" s="497" t="s">
        <v>508</v>
      </c>
      <c r="D72" s="503">
        <v>2014</v>
      </c>
      <c r="E72" s="498">
        <v>97.3</v>
      </c>
      <c r="F72" s="498">
        <v>95.1</v>
      </c>
      <c r="G72" s="498">
        <v>41.1</v>
      </c>
      <c r="H72" s="498">
        <v>41.6</v>
      </c>
      <c r="I72" s="498">
        <v>33.1</v>
      </c>
      <c r="J72" s="498">
        <v>29.6</v>
      </c>
      <c r="K72" s="498">
        <v>28.2</v>
      </c>
      <c r="L72" s="498">
        <v>26.3</v>
      </c>
      <c r="M72" s="498">
        <v>17.6</v>
      </c>
      <c r="N72" s="498">
        <v>16.8</v>
      </c>
      <c r="O72" s="498">
        <v>14.7</v>
      </c>
      <c r="P72" s="498">
        <v>14.7</v>
      </c>
      <c r="Q72" s="499">
        <v>6.82</v>
      </c>
      <c r="R72" s="500">
        <v>13</v>
      </c>
      <c r="S72" s="498">
        <v>64.3</v>
      </c>
      <c r="T72" s="498"/>
      <c r="U72" s="498">
        <v>2</v>
      </c>
      <c r="V72" s="498">
        <v>1.5</v>
      </c>
      <c r="W72" s="498">
        <v>2</v>
      </c>
      <c r="X72" s="498">
        <v>6.5</v>
      </c>
      <c r="Y72" s="498"/>
      <c r="Z72" s="501">
        <v>196.97</v>
      </c>
      <c r="AA72" s="91" t="s">
        <v>84</v>
      </c>
      <c r="AB72" s="502" t="s">
        <v>319</v>
      </c>
      <c r="AC72" s="532"/>
      <c r="AD72" s="535"/>
      <c r="AE72" s="531"/>
      <c r="AP72" s="135"/>
      <c r="AQ72" s="135"/>
      <c r="AR72" s="135"/>
      <c r="AS72" s="136"/>
      <c r="AT72" s="135"/>
      <c r="AU72" s="135"/>
      <c r="AV72" s="135"/>
      <c r="AW72" s="135"/>
      <c r="AX72" s="135"/>
    </row>
    <row r="73" spans="1:50" ht="12.75">
      <c r="A73" s="91">
        <v>39</v>
      </c>
      <c r="B73" s="496" t="s">
        <v>832</v>
      </c>
      <c r="C73" s="497" t="s">
        <v>508</v>
      </c>
      <c r="D73" s="503">
        <v>2014</v>
      </c>
      <c r="E73" s="498">
        <v>90.9</v>
      </c>
      <c r="F73" s="498">
        <v>96.1</v>
      </c>
      <c r="G73" s="498">
        <v>35.1</v>
      </c>
      <c r="H73" s="498">
        <v>36.2</v>
      </c>
      <c r="I73" s="498">
        <v>33.2</v>
      </c>
      <c r="J73" s="498">
        <v>34.7</v>
      </c>
      <c r="K73" s="498">
        <v>25.2</v>
      </c>
      <c r="L73" s="498">
        <v>25.9</v>
      </c>
      <c r="M73" s="498">
        <v>15.9</v>
      </c>
      <c r="N73" s="498">
        <v>15.4</v>
      </c>
      <c r="O73" s="498">
        <v>15.9</v>
      </c>
      <c r="P73" s="498">
        <v>15.9</v>
      </c>
      <c r="Q73" s="499">
        <v>6.73</v>
      </c>
      <c r="R73" s="500">
        <v>16</v>
      </c>
      <c r="S73" s="498">
        <v>74.2</v>
      </c>
      <c r="T73" s="498">
        <v>2</v>
      </c>
      <c r="U73" s="498">
        <v>2</v>
      </c>
      <c r="V73" s="498">
        <v>2</v>
      </c>
      <c r="W73" s="498">
        <v>2</v>
      </c>
      <c r="X73" s="498">
        <v>5</v>
      </c>
      <c r="Y73" s="498">
        <v>0.5</v>
      </c>
      <c r="Z73" s="501">
        <v>196.76</v>
      </c>
      <c r="AA73" s="91" t="s">
        <v>84</v>
      </c>
      <c r="AB73" s="502" t="s">
        <v>319</v>
      </c>
      <c r="AC73" s="532"/>
      <c r="AD73" s="535"/>
      <c r="AE73" s="531"/>
      <c r="AP73" s="135"/>
      <c r="AQ73" s="135"/>
      <c r="AR73" s="135"/>
      <c r="AS73" s="136"/>
      <c r="AT73" s="135"/>
      <c r="AU73" s="135"/>
      <c r="AV73" s="135"/>
      <c r="AW73" s="135"/>
      <c r="AX73" s="135"/>
    </row>
    <row r="74" spans="1:50" ht="12.75">
      <c r="A74" s="334">
        <v>40</v>
      </c>
      <c r="B74" s="496" t="s">
        <v>833</v>
      </c>
      <c r="C74" s="497" t="s">
        <v>508</v>
      </c>
      <c r="D74" s="502">
        <v>2014</v>
      </c>
      <c r="E74" s="498">
        <v>80.7</v>
      </c>
      <c r="F74" s="498">
        <v>80.5</v>
      </c>
      <c r="G74" s="498">
        <v>39.5</v>
      </c>
      <c r="H74" s="498">
        <v>41.4</v>
      </c>
      <c r="I74" s="498">
        <v>30.8</v>
      </c>
      <c r="J74" s="498">
        <v>38.2</v>
      </c>
      <c r="K74" s="498">
        <v>25.7</v>
      </c>
      <c r="L74" s="498">
        <v>25.5</v>
      </c>
      <c r="M74" s="498">
        <v>14.4</v>
      </c>
      <c r="N74" s="498">
        <v>14.4</v>
      </c>
      <c r="O74" s="498">
        <v>19.9</v>
      </c>
      <c r="P74" s="498">
        <v>15.2</v>
      </c>
      <c r="Q74" s="499">
        <v>7.54</v>
      </c>
      <c r="R74" s="500">
        <v>17</v>
      </c>
      <c r="S74" s="498">
        <v>61.8</v>
      </c>
      <c r="T74" s="498">
        <v>2</v>
      </c>
      <c r="U74" s="498">
        <v>2</v>
      </c>
      <c r="V74" s="498">
        <v>1</v>
      </c>
      <c r="W74" s="498">
        <v>2</v>
      </c>
      <c r="X74" s="498">
        <v>7.5</v>
      </c>
      <c r="Y74" s="498">
        <v>0.5</v>
      </c>
      <c r="Z74" s="501">
        <v>196.62</v>
      </c>
      <c r="AA74" s="91" t="s">
        <v>84</v>
      </c>
      <c r="AB74" s="503">
        <v>7.5</v>
      </c>
      <c r="AC74" s="532"/>
      <c r="AD74" s="535"/>
      <c r="AE74" s="531"/>
      <c r="AP74" s="135"/>
      <c r="AQ74" s="135"/>
      <c r="AR74" s="135"/>
      <c r="AS74" s="136"/>
      <c r="AT74" s="135"/>
      <c r="AU74" s="135"/>
      <c r="AV74" s="135"/>
      <c r="AW74" s="135"/>
      <c r="AX74" s="135"/>
    </row>
    <row r="75" spans="1:50" ht="12.75">
      <c r="A75" s="91">
        <v>41</v>
      </c>
      <c r="B75" s="496" t="s">
        <v>834</v>
      </c>
      <c r="C75" s="497" t="s">
        <v>508</v>
      </c>
      <c r="D75" s="503">
        <v>2013</v>
      </c>
      <c r="E75" s="498">
        <v>90.7</v>
      </c>
      <c r="F75" s="498">
        <v>88.3</v>
      </c>
      <c r="G75" s="498">
        <v>35.1</v>
      </c>
      <c r="H75" s="498">
        <v>31.3</v>
      </c>
      <c r="I75" s="498">
        <v>44.6</v>
      </c>
      <c r="J75" s="498">
        <v>41.3</v>
      </c>
      <c r="K75" s="498">
        <v>23.3</v>
      </c>
      <c r="L75" s="498">
        <v>23.1</v>
      </c>
      <c r="M75" s="498">
        <v>15.2</v>
      </c>
      <c r="N75" s="498">
        <v>16.5</v>
      </c>
      <c r="O75" s="498">
        <v>15.3</v>
      </c>
      <c r="P75" s="498">
        <v>15.9</v>
      </c>
      <c r="Q75" s="499">
        <v>6.1</v>
      </c>
      <c r="R75" s="500">
        <v>21</v>
      </c>
      <c r="S75" s="498">
        <v>54.2</v>
      </c>
      <c r="T75" s="498">
        <v>0.5</v>
      </c>
      <c r="U75" s="498">
        <v>2</v>
      </c>
      <c r="V75" s="498">
        <v>1.5</v>
      </c>
      <c r="W75" s="498">
        <v>1</v>
      </c>
      <c r="X75" s="498">
        <v>8</v>
      </c>
      <c r="Y75" s="498">
        <v>1</v>
      </c>
      <c r="Z75" s="501">
        <v>196.09</v>
      </c>
      <c r="AA75" s="91" t="s">
        <v>84</v>
      </c>
      <c r="AB75" s="503">
        <v>8.5</v>
      </c>
      <c r="AC75" s="532"/>
      <c r="AD75" s="535"/>
      <c r="AE75" s="531"/>
      <c r="AP75" s="135"/>
      <c r="AQ75" s="135"/>
      <c r="AR75" s="135"/>
      <c r="AS75" s="136"/>
      <c r="AT75" s="135"/>
      <c r="AU75" s="135"/>
      <c r="AV75" s="135"/>
      <c r="AW75" s="135"/>
      <c r="AX75" s="135"/>
    </row>
    <row r="76" spans="1:50" ht="15" customHeight="1">
      <c r="A76" s="334">
        <v>42</v>
      </c>
      <c r="B76" s="314" t="s">
        <v>511</v>
      </c>
      <c r="C76" s="315" t="s">
        <v>531</v>
      </c>
      <c r="D76" s="320">
        <v>2013</v>
      </c>
      <c r="E76" s="316">
        <v>90.5</v>
      </c>
      <c r="F76" s="316">
        <v>91</v>
      </c>
      <c r="G76" s="316">
        <v>36</v>
      </c>
      <c r="H76" s="316">
        <v>37.8</v>
      </c>
      <c r="I76" s="316">
        <v>42.5</v>
      </c>
      <c r="J76" s="316">
        <v>42.2</v>
      </c>
      <c r="K76" s="316">
        <v>23.9</v>
      </c>
      <c r="L76" s="316">
        <v>24</v>
      </c>
      <c r="M76" s="316">
        <v>17.1</v>
      </c>
      <c r="N76" s="316">
        <v>16.7</v>
      </c>
      <c r="O76" s="316">
        <v>14.1</v>
      </c>
      <c r="P76" s="316">
        <v>13.9</v>
      </c>
      <c r="Q76" s="319">
        <v>7.52</v>
      </c>
      <c r="R76" s="331">
        <v>15</v>
      </c>
      <c r="S76" s="316">
        <v>73.5</v>
      </c>
      <c r="T76" s="316">
        <v>1</v>
      </c>
      <c r="U76" s="316">
        <v>2</v>
      </c>
      <c r="V76" s="316">
        <v>2</v>
      </c>
      <c r="W76" s="316">
        <v>1.5</v>
      </c>
      <c r="X76" s="316">
        <v>5</v>
      </c>
      <c r="Y76" s="316">
        <v>0</v>
      </c>
      <c r="Z76" s="318">
        <v>195.48</v>
      </c>
      <c r="AA76" s="318" t="s">
        <v>84</v>
      </c>
      <c r="AB76" s="316"/>
      <c r="AC76" s="532"/>
      <c r="AD76" s="535"/>
      <c r="AE76" s="531"/>
      <c r="AP76" s="135"/>
      <c r="AQ76" s="135"/>
      <c r="AR76" s="135"/>
      <c r="AS76" s="136"/>
      <c r="AT76" s="135"/>
      <c r="AU76" s="135"/>
      <c r="AV76" s="135"/>
      <c r="AW76" s="135"/>
      <c r="AX76" s="135"/>
    </row>
    <row r="77" spans="1:50" ht="12.75">
      <c r="A77" s="91">
        <v>43</v>
      </c>
      <c r="B77" s="314" t="s">
        <v>902</v>
      </c>
      <c r="C77" s="315" t="s">
        <v>531</v>
      </c>
      <c r="D77" s="320">
        <v>2014</v>
      </c>
      <c r="E77" s="316">
        <v>85.5</v>
      </c>
      <c r="F77" s="316">
        <v>84.7</v>
      </c>
      <c r="G77" s="316">
        <v>36.1</v>
      </c>
      <c r="H77" s="316">
        <v>35.4</v>
      </c>
      <c r="I77" s="316">
        <v>40.8</v>
      </c>
      <c r="J77" s="316">
        <v>43.3</v>
      </c>
      <c r="K77" s="316">
        <v>25.7</v>
      </c>
      <c r="L77" s="316">
        <v>26.6</v>
      </c>
      <c r="M77" s="316">
        <v>18</v>
      </c>
      <c r="N77" s="316">
        <v>17.7</v>
      </c>
      <c r="O77" s="316">
        <v>16</v>
      </c>
      <c r="P77" s="316">
        <v>15.4</v>
      </c>
      <c r="Q77" s="319">
        <v>7.36</v>
      </c>
      <c r="R77" s="317">
        <v>13</v>
      </c>
      <c r="S77" s="316">
        <v>53.5</v>
      </c>
      <c r="T77" s="316">
        <v>1.5</v>
      </c>
      <c r="U77" s="316">
        <v>2</v>
      </c>
      <c r="V77" s="316">
        <v>1.5</v>
      </c>
      <c r="W77" s="316">
        <v>1.5</v>
      </c>
      <c r="X77" s="316">
        <v>4.5</v>
      </c>
      <c r="Y77" s="520"/>
      <c r="Z77" s="318">
        <v>195.47</v>
      </c>
      <c r="AA77" s="318" t="s">
        <v>84</v>
      </c>
      <c r="AB77" s="319" t="s">
        <v>677</v>
      </c>
      <c r="AC77" s="532"/>
      <c r="AD77" s="535"/>
      <c r="AE77" s="531"/>
      <c r="AP77" s="135"/>
      <c r="AQ77" s="135"/>
      <c r="AR77" s="135"/>
      <c r="AS77" s="136"/>
      <c r="AT77" s="135"/>
      <c r="AU77" s="135"/>
      <c r="AV77" s="135"/>
      <c r="AW77" s="135"/>
      <c r="AX77" s="135"/>
    </row>
    <row r="78" spans="1:50" ht="12.75">
      <c r="A78" s="334">
        <v>44</v>
      </c>
      <c r="B78" s="314" t="s">
        <v>681</v>
      </c>
      <c r="C78" s="315" t="s">
        <v>531</v>
      </c>
      <c r="D78" s="335">
        <v>2013</v>
      </c>
      <c r="E78" s="316">
        <v>91</v>
      </c>
      <c r="F78" s="316">
        <v>91.5</v>
      </c>
      <c r="G78" s="316">
        <v>40</v>
      </c>
      <c r="H78" s="316">
        <v>40.5</v>
      </c>
      <c r="I78" s="316">
        <v>37.5</v>
      </c>
      <c r="J78" s="316">
        <v>46.5</v>
      </c>
      <c r="K78" s="316">
        <v>24</v>
      </c>
      <c r="L78" s="316">
        <v>23.5</v>
      </c>
      <c r="M78" s="316">
        <v>15.4</v>
      </c>
      <c r="N78" s="316">
        <v>17.1</v>
      </c>
      <c r="O78" s="316">
        <v>14.8</v>
      </c>
      <c r="P78" s="316">
        <v>15</v>
      </c>
      <c r="Q78" s="319">
        <v>6.1</v>
      </c>
      <c r="R78" s="159">
        <v>16</v>
      </c>
      <c r="S78" s="316">
        <v>61.5</v>
      </c>
      <c r="T78" s="316">
        <v>1</v>
      </c>
      <c r="U78" s="316">
        <v>2</v>
      </c>
      <c r="V78" s="316">
        <v>2</v>
      </c>
      <c r="W78" s="316">
        <v>2</v>
      </c>
      <c r="X78" s="316">
        <v>7</v>
      </c>
      <c r="Y78" s="316">
        <v>0</v>
      </c>
      <c r="Z78" s="318">
        <v>195.44</v>
      </c>
      <c r="AA78" s="440" t="s">
        <v>84</v>
      </c>
      <c r="AB78" s="316"/>
      <c r="AC78" s="532"/>
      <c r="AD78" s="535"/>
      <c r="AE78" s="531"/>
      <c r="AP78" s="135"/>
      <c r="AQ78" s="135"/>
      <c r="AR78" s="135"/>
      <c r="AS78" s="136"/>
      <c r="AT78" s="135"/>
      <c r="AU78" s="135"/>
      <c r="AV78" s="135"/>
      <c r="AW78" s="135"/>
      <c r="AX78" s="135"/>
    </row>
    <row r="79" spans="1:50" ht="12.75">
      <c r="A79" s="91">
        <v>45</v>
      </c>
      <c r="B79" s="496" t="s">
        <v>779</v>
      </c>
      <c r="C79" s="497" t="s">
        <v>508</v>
      </c>
      <c r="D79" s="502">
        <v>2014</v>
      </c>
      <c r="E79" s="498">
        <v>90.6</v>
      </c>
      <c r="F79" s="498">
        <v>95.1</v>
      </c>
      <c r="G79" s="498">
        <v>35.7</v>
      </c>
      <c r="H79" s="498">
        <v>36.1</v>
      </c>
      <c r="I79" s="498">
        <v>39</v>
      </c>
      <c r="J79" s="498">
        <v>37.6</v>
      </c>
      <c r="K79" s="498">
        <v>29.1</v>
      </c>
      <c r="L79" s="498">
        <v>29.1</v>
      </c>
      <c r="M79" s="498">
        <v>17.3</v>
      </c>
      <c r="N79" s="498">
        <v>17</v>
      </c>
      <c r="O79" s="498">
        <v>15.2</v>
      </c>
      <c r="P79" s="498">
        <v>16.1</v>
      </c>
      <c r="Q79" s="499">
        <v>7.83</v>
      </c>
      <c r="R79" s="500">
        <v>10</v>
      </c>
      <c r="S79" s="498">
        <v>62.5</v>
      </c>
      <c r="T79" s="498"/>
      <c r="U79" s="498">
        <v>2</v>
      </c>
      <c r="V79" s="498">
        <v>2</v>
      </c>
      <c r="W79" s="498">
        <v>2</v>
      </c>
      <c r="X79" s="498">
        <v>2</v>
      </c>
      <c r="Y79" s="498">
        <v>0.5</v>
      </c>
      <c r="Z79" s="501">
        <v>193.84</v>
      </c>
      <c r="AA79" s="91" t="s">
        <v>84</v>
      </c>
      <c r="AB79" s="503">
        <v>12.5</v>
      </c>
      <c r="AC79" s="532"/>
      <c r="AD79" s="535"/>
      <c r="AE79" s="531"/>
      <c r="AP79" s="135"/>
      <c r="AQ79" s="135"/>
      <c r="AR79" s="135"/>
      <c r="AS79" s="136"/>
      <c r="AT79" s="135"/>
      <c r="AU79" s="135"/>
      <c r="AV79" s="135"/>
      <c r="AW79" s="135"/>
      <c r="AX79" s="135"/>
    </row>
    <row r="80" spans="1:50" ht="15" customHeight="1">
      <c r="A80" s="334">
        <v>46</v>
      </c>
      <c r="B80" s="496" t="s">
        <v>835</v>
      </c>
      <c r="C80" s="497" t="s">
        <v>508</v>
      </c>
      <c r="D80" s="502">
        <v>2013</v>
      </c>
      <c r="E80" s="498">
        <v>108.2</v>
      </c>
      <c r="F80" s="498">
        <v>113.3</v>
      </c>
      <c r="G80" s="498">
        <v>37.4</v>
      </c>
      <c r="H80" s="498">
        <v>40.7</v>
      </c>
      <c r="I80" s="498">
        <v>40.1</v>
      </c>
      <c r="J80" s="498">
        <v>39.6</v>
      </c>
      <c r="K80" s="498">
        <v>25.1</v>
      </c>
      <c r="L80" s="498">
        <v>25</v>
      </c>
      <c r="M80" s="498">
        <v>15.3</v>
      </c>
      <c r="N80" s="498">
        <v>15.1</v>
      </c>
      <c r="O80" s="498">
        <v>14.3</v>
      </c>
      <c r="P80" s="498">
        <v>14.2</v>
      </c>
      <c r="Q80" s="499">
        <v>7.3</v>
      </c>
      <c r="R80" s="500">
        <v>11</v>
      </c>
      <c r="S80" s="498">
        <v>78.7</v>
      </c>
      <c r="T80" s="498"/>
      <c r="U80" s="498">
        <v>2</v>
      </c>
      <c r="V80" s="498">
        <v>2</v>
      </c>
      <c r="W80" s="498">
        <v>2</v>
      </c>
      <c r="X80" s="498">
        <v>2</v>
      </c>
      <c r="Y80" s="498">
        <v>1</v>
      </c>
      <c r="Z80" s="501">
        <v>193.65</v>
      </c>
      <c r="AA80" s="91" t="s">
        <v>84</v>
      </c>
      <c r="AB80" s="503">
        <v>7.5</v>
      </c>
      <c r="AC80" s="532"/>
      <c r="AD80" s="535"/>
      <c r="AE80" s="531"/>
      <c r="AP80" s="135"/>
      <c r="AQ80" s="135"/>
      <c r="AR80" s="135"/>
      <c r="AS80" s="136"/>
      <c r="AT80" s="135"/>
      <c r="AU80" s="135"/>
      <c r="AV80" s="135"/>
      <c r="AW80" s="135"/>
      <c r="AX80" s="135"/>
    </row>
    <row r="81" spans="1:50" ht="13.5" customHeight="1">
      <c r="A81" s="91">
        <v>47</v>
      </c>
      <c r="B81" s="314" t="s">
        <v>682</v>
      </c>
      <c r="C81" s="315" t="s">
        <v>531</v>
      </c>
      <c r="D81" s="180"/>
      <c r="E81" s="316">
        <v>97.2</v>
      </c>
      <c r="F81" s="316">
        <v>102.6</v>
      </c>
      <c r="G81" s="316">
        <v>46</v>
      </c>
      <c r="H81" s="316">
        <v>46.5</v>
      </c>
      <c r="I81" s="316">
        <v>31.5</v>
      </c>
      <c r="J81" s="316">
        <v>33.5</v>
      </c>
      <c r="K81" s="316">
        <v>23</v>
      </c>
      <c r="L81" s="316">
        <v>23</v>
      </c>
      <c r="M81" s="316">
        <v>16.1</v>
      </c>
      <c r="N81" s="316">
        <v>16.3</v>
      </c>
      <c r="O81" s="316">
        <v>15.3</v>
      </c>
      <c r="P81" s="316">
        <v>15.6</v>
      </c>
      <c r="Q81" s="319">
        <v>6.14</v>
      </c>
      <c r="R81" s="159">
        <v>15</v>
      </c>
      <c r="S81" s="316">
        <v>73.5</v>
      </c>
      <c r="T81" s="316">
        <v>0</v>
      </c>
      <c r="U81" s="316">
        <v>0</v>
      </c>
      <c r="V81" s="316">
        <v>2</v>
      </c>
      <c r="W81" s="316">
        <v>0</v>
      </c>
      <c r="X81" s="316">
        <v>6</v>
      </c>
      <c r="Y81" s="316">
        <v>0</v>
      </c>
      <c r="Z81" s="318">
        <v>193.22</v>
      </c>
      <c r="AA81" s="440" t="s">
        <v>84</v>
      </c>
      <c r="AB81" s="440" t="s">
        <v>571</v>
      </c>
      <c r="AC81" s="532"/>
      <c r="AD81" s="535"/>
      <c r="AE81" s="531"/>
      <c r="AP81" s="135"/>
      <c r="AQ81" s="135"/>
      <c r="AR81" s="135"/>
      <c r="AS81" s="136"/>
      <c r="AT81" s="135"/>
      <c r="AU81" s="135"/>
      <c r="AV81" s="135"/>
      <c r="AW81" s="135"/>
      <c r="AX81" s="135"/>
    </row>
    <row r="82" spans="1:50" ht="12.75" customHeight="1">
      <c r="A82" s="334">
        <v>48</v>
      </c>
      <c r="B82" s="496" t="s">
        <v>836</v>
      </c>
      <c r="C82" s="497" t="s">
        <v>531</v>
      </c>
      <c r="D82" s="502">
        <v>2015</v>
      </c>
      <c r="E82" s="498">
        <v>91.8</v>
      </c>
      <c r="F82" s="498">
        <v>94.5</v>
      </c>
      <c r="G82" s="498">
        <v>33.6</v>
      </c>
      <c r="H82" s="498">
        <v>34.5</v>
      </c>
      <c r="I82" s="498">
        <v>35.7</v>
      </c>
      <c r="J82" s="498">
        <v>32.2</v>
      </c>
      <c r="K82" s="498">
        <v>23.8</v>
      </c>
      <c r="L82" s="498">
        <v>23.9</v>
      </c>
      <c r="M82" s="498">
        <v>14.9</v>
      </c>
      <c r="N82" s="498">
        <v>15.2</v>
      </c>
      <c r="O82" s="498">
        <v>14</v>
      </c>
      <c r="P82" s="498">
        <v>15.6</v>
      </c>
      <c r="Q82" s="499">
        <v>6.53</v>
      </c>
      <c r="R82" s="500">
        <v>18</v>
      </c>
      <c r="S82" s="498">
        <v>71.5</v>
      </c>
      <c r="T82" s="498">
        <v>2</v>
      </c>
      <c r="U82" s="498">
        <v>1.5</v>
      </c>
      <c r="V82" s="498">
        <v>1</v>
      </c>
      <c r="W82" s="498">
        <v>2</v>
      </c>
      <c r="X82" s="498">
        <v>6.5</v>
      </c>
      <c r="Y82" s="498"/>
      <c r="Z82" s="501">
        <v>193.19</v>
      </c>
      <c r="AA82" s="91" t="s">
        <v>84</v>
      </c>
      <c r="AB82" s="503">
        <v>8.5</v>
      </c>
      <c r="AC82" s="532"/>
      <c r="AD82" s="535"/>
      <c r="AE82" s="531"/>
      <c r="AP82" s="135"/>
      <c r="AQ82" s="135"/>
      <c r="AR82" s="135"/>
      <c r="AS82" s="136"/>
      <c r="AT82" s="135"/>
      <c r="AU82" s="135"/>
      <c r="AV82" s="135"/>
      <c r="AW82" s="135"/>
      <c r="AX82" s="135"/>
    </row>
    <row r="83" spans="1:50" ht="12.75">
      <c r="A83" s="91">
        <v>49</v>
      </c>
      <c r="B83" s="496" t="s">
        <v>837</v>
      </c>
      <c r="C83" s="497" t="s">
        <v>508</v>
      </c>
      <c r="D83" s="503">
        <v>2013</v>
      </c>
      <c r="E83" s="498">
        <v>94</v>
      </c>
      <c r="F83" s="498">
        <v>96</v>
      </c>
      <c r="G83" s="498">
        <v>38.7</v>
      </c>
      <c r="H83" s="498">
        <v>41.7</v>
      </c>
      <c r="I83" s="498">
        <v>41.5</v>
      </c>
      <c r="J83" s="498">
        <v>42.2</v>
      </c>
      <c r="K83" s="498">
        <v>25.1</v>
      </c>
      <c r="L83" s="498">
        <v>24.7</v>
      </c>
      <c r="M83" s="498">
        <v>17</v>
      </c>
      <c r="N83" s="498">
        <v>16</v>
      </c>
      <c r="O83" s="498">
        <v>14</v>
      </c>
      <c r="P83" s="498">
        <v>14.4</v>
      </c>
      <c r="Q83" s="499">
        <v>6.15</v>
      </c>
      <c r="R83" s="500">
        <v>13</v>
      </c>
      <c r="S83" s="498">
        <v>72.5</v>
      </c>
      <c r="T83" s="498">
        <v>1</v>
      </c>
      <c r="U83" s="498">
        <v>2</v>
      </c>
      <c r="V83" s="498">
        <v>2</v>
      </c>
      <c r="W83" s="498">
        <v>2</v>
      </c>
      <c r="X83" s="498">
        <v>4.5</v>
      </c>
      <c r="Y83" s="498"/>
      <c r="Z83" s="501">
        <v>193.11</v>
      </c>
      <c r="AA83" s="91" t="s">
        <v>84</v>
      </c>
      <c r="AB83" s="502" t="s">
        <v>319</v>
      </c>
      <c r="AC83" s="532"/>
      <c r="AD83" s="535"/>
      <c r="AE83" s="531"/>
      <c r="AP83" s="135"/>
      <c r="AQ83" s="135"/>
      <c r="AR83" s="135"/>
      <c r="AS83" s="136"/>
      <c r="AT83" s="135"/>
      <c r="AU83" s="135"/>
      <c r="AV83" s="135"/>
      <c r="AW83" s="135"/>
      <c r="AX83" s="135"/>
    </row>
    <row r="84" spans="1:50" ht="12.75">
      <c r="A84" s="334">
        <v>50</v>
      </c>
      <c r="B84" s="496" t="s">
        <v>745</v>
      </c>
      <c r="C84" s="497" t="s">
        <v>508</v>
      </c>
      <c r="D84" s="502">
        <v>2014</v>
      </c>
      <c r="E84" s="498">
        <v>89.3</v>
      </c>
      <c r="F84" s="498">
        <v>77.2</v>
      </c>
      <c r="G84" s="498">
        <v>38.9</v>
      </c>
      <c r="H84" s="498">
        <v>46.2</v>
      </c>
      <c r="I84" s="498">
        <v>35.3</v>
      </c>
      <c r="J84" s="498">
        <v>14</v>
      </c>
      <c r="K84" s="498">
        <v>28.1</v>
      </c>
      <c r="L84" s="498">
        <v>26.5</v>
      </c>
      <c r="M84" s="498">
        <v>15.9</v>
      </c>
      <c r="N84" s="498">
        <v>14.9</v>
      </c>
      <c r="O84" s="498">
        <v>16.7</v>
      </c>
      <c r="P84" s="498">
        <v>18.8</v>
      </c>
      <c r="Q84" s="499">
        <v>7.68</v>
      </c>
      <c r="R84" s="500">
        <v>12</v>
      </c>
      <c r="S84" s="498">
        <v>71.5</v>
      </c>
      <c r="T84" s="498"/>
      <c r="U84" s="498">
        <v>2</v>
      </c>
      <c r="V84" s="498">
        <v>2</v>
      </c>
      <c r="W84" s="498">
        <v>2</v>
      </c>
      <c r="X84" s="498">
        <v>5</v>
      </c>
      <c r="Y84" s="498">
        <v>0.5</v>
      </c>
      <c r="Z84" s="501">
        <v>192.89</v>
      </c>
      <c r="AA84" s="91" t="s">
        <v>84</v>
      </c>
      <c r="AB84" s="503">
        <v>12.5</v>
      </c>
      <c r="AC84" s="532"/>
      <c r="AD84" s="535"/>
      <c r="AE84" s="531"/>
      <c r="AP84" s="135"/>
      <c r="AQ84" s="135"/>
      <c r="AR84" s="135"/>
      <c r="AS84" s="136"/>
      <c r="AT84" s="135"/>
      <c r="AU84" s="135"/>
      <c r="AV84" s="135"/>
      <c r="AW84" s="135"/>
      <c r="AX84" s="135"/>
    </row>
    <row r="85" spans="1:50" ht="12.75">
      <c r="A85" s="91">
        <v>51</v>
      </c>
      <c r="B85" s="496" t="s">
        <v>838</v>
      </c>
      <c r="C85" s="497" t="s">
        <v>531</v>
      </c>
      <c r="D85" s="502">
        <v>2014</v>
      </c>
      <c r="E85" s="498">
        <v>101.2</v>
      </c>
      <c r="F85" s="498">
        <v>103</v>
      </c>
      <c r="G85" s="498">
        <v>45.1</v>
      </c>
      <c r="H85" s="498">
        <v>45.2</v>
      </c>
      <c r="I85" s="498">
        <v>40</v>
      </c>
      <c r="J85" s="498">
        <v>44.6</v>
      </c>
      <c r="K85" s="498">
        <v>21.3</v>
      </c>
      <c r="L85" s="498">
        <v>21.5</v>
      </c>
      <c r="M85" s="498">
        <v>16.2</v>
      </c>
      <c r="N85" s="498">
        <v>15.9</v>
      </c>
      <c r="O85" s="498">
        <v>14.5</v>
      </c>
      <c r="P85" s="498">
        <v>15.2</v>
      </c>
      <c r="Q85" s="499">
        <v>6.57</v>
      </c>
      <c r="R85" s="500">
        <v>12</v>
      </c>
      <c r="S85" s="498">
        <v>65.5</v>
      </c>
      <c r="T85" s="498"/>
      <c r="U85" s="498">
        <v>2</v>
      </c>
      <c r="V85" s="498">
        <v>1.5</v>
      </c>
      <c r="W85" s="498">
        <v>2</v>
      </c>
      <c r="X85" s="498">
        <v>5</v>
      </c>
      <c r="Y85" s="498"/>
      <c r="Z85" s="501">
        <v>192.75</v>
      </c>
      <c r="AA85" s="91" t="s">
        <v>84</v>
      </c>
      <c r="AB85" s="502" t="s">
        <v>319</v>
      </c>
      <c r="AC85" s="532"/>
      <c r="AD85" s="535"/>
      <c r="AE85" s="531"/>
      <c r="AP85" s="135"/>
      <c r="AQ85" s="135"/>
      <c r="AR85" s="135"/>
      <c r="AS85" s="136"/>
      <c r="AT85" s="135"/>
      <c r="AU85" s="135"/>
      <c r="AV85" s="135"/>
      <c r="AW85" s="135"/>
      <c r="AX85" s="135"/>
    </row>
    <row r="86" spans="1:50" ht="12.75">
      <c r="A86" s="334">
        <v>52</v>
      </c>
      <c r="B86" s="496" t="s">
        <v>762</v>
      </c>
      <c r="C86" s="497" t="s">
        <v>508</v>
      </c>
      <c r="D86" s="503">
        <v>2014</v>
      </c>
      <c r="E86" s="498">
        <v>91.1</v>
      </c>
      <c r="F86" s="498">
        <v>86.6</v>
      </c>
      <c r="G86" s="498">
        <v>41.1</v>
      </c>
      <c r="H86" s="498">
        <v>40.1</v>
      </c>
      <c r="I86" s="498">
        <v>31.1</v>
      </c>
      <c r="J86" s="498">
        <v>36.5</v>
      </c>
      <c r="K86" s="498">
        <v>25.5</v>
      </c>
      <c r="L86" s="498">
        <v>25.4</v>
      </c>
      <c r="M86" s="498">
        <v>14.3</v>
      </c>
      <c r="N86" s="498">
        <v>14.3</v>
      </c>
      <c r="O86" s="498">
        <v>13.7</v>
      </c>
      <c r="P86" s="498">
        <v>13.7</v>
      </c>
      <c r="Q86" s="499">
        <v>6.91</v>
      </c>
      <c r="R86" s="500">
        <v>18</v>
      </c>
      <c r="S86" s="498">
        <v>70.7</v>
      </c>
      <c r="T86" s="498">
        <v>1</v>
      </c>
      <c r="U86" s="498">
        <v>1.5</v>
      </c>
      <c r="V86" s="498">
        <v>2</v>
      </c>
      <c r="W86" s="498">
        <v>2</v>
      </c>
      <c r="X86" s="498">
        <v>8</v>
      </c>
      <c r="Y86" s="498">
        <v>0.5</v>
      </c>
      <c r="Z86" s="501">
        <v>192.3</v>
      </c>
      <c r="AA86" s="91" t="s">
        <v>84</v>
      </c>
      <c r="AB86" s="503">
        <v>5.5</v>
      </c>
      <c r="AC86" s="532"/>
      <c r="AD86" s="535"/>
      <c r="AE86" s="531"/>
      <c r="AP86" s="135"/>
      <c r="AQ86" s="135"/>
      <c r="AR86" s="135"/>
      <c r="AS86" s="136"/>
      <c r="AT86" s="135"/>
      <c r="AU86" s="135"/>
      <c r="AV86" s="135"/>
      <c r="AW86" s="135"/>
      <c r="AX86" s="135"/>
    </row>
    <row r="87" spans="1:50" ht="12.75">
      <c r="A87" s="91">
        <v>53</v>
      </c>
      <c r="B87" s="314" t="s">
        <v>402</v>
      </c>
      <c r="C87" s="315" t="s">
        <v>392</v>
      </c>
      <c r="D87" s="335">
        <v>2013</v>
      </c>
      <c r="E87" s="316">
        <v>86.7</v>
      </c>
      <c r="F87" s="316">
        <v>88.7</v>
      </c>
      <c r="G87" s="316">
        <v>26.7</v>
      </c>
      <c r="H87" s="316">
        <v>31.5</v>
      </c>
      <c r="I87" s="316">
        <v>43.4</v>
      </c>
      <c r="J87" s="316">
        <v>42.3</v>
      </c>
      <c r="K87" s="316">
        <v>24</v>
      </c>
      <c r="L87" s="316">
        <v>23.5</v>
      </c>
      <c r="M87" s="316">
        <v>15</v>
      </c>
      <c r="N87" s="316">
        <v>15</v>
      </c>
      <c r="O87" s="316">
        <v>14.7</v>
      </c>
      <c r="P87" s="316">
        <v>14.3</v>
      </c>
      <c r="Q87" s="316">
        <v>6.99</v>
      </c>
      <c r="R87" s="317">
        <v>18</v>
      </c>
      <c r="S87" s="316">
        <v>52.1</v>
      </c>
      <c r="T87" s="316">
        <v>2</v>
      </c>
      <c r="U87" s="316">
        <v>2</v>
      </c>
      <c r="V87" s="316">
        <v>2</v>
      </c>
      <c r="W87" s="316">
        <v>1.5</v>
      </c>
      <c r="X87" s="316">
        <v>8</v>
      </c>
      <c r="Y87" s="316">
        <v>0</v>
      </c>
      <c r="Z87" s="318">
        <v>192.07</v>
      </c>
      <c r="AA87" s="318" t="s">
        <v>84</v>
      </c>
      <c r="AB87" s="319" t="s">
        <v>387</v>
      </c>
      <c r="AC87" s="532"/>
      <c r="AD87" s="535"/>
      <c r="AE87" s="531"/>
      <c r="AP87" s="135"/>
      <c r="AQ87" s="135"/>
      <c r="AR87" s="135"/>
      <c r="AS87" s="136"/>
      <c r="AT87" s="135"/>
      <c r="AU87" s="135"/>
      <c r="AV87" s="135"/>
      <c r="AW87" s="135"/>
      <c r="AX87" s="135"/>
    </row>
    <row r="88" spans="1:50" ht="12.75">
      <c r="A88" s="334">
        <v>54</v>
      </c>
      <c r="B88" s="496" t="s">
        <v>839</v>
      </c>
      <c r="C88" s="497" t="s">
        <v>508</v>
      </c>
      <c r="D88" s="502">
        <v>2013</v>
      </c>
      <c r="E88" s="498">
        <v>90</v>
      </c>
      <c r="F88" s="498">
        <v>89.9</v>
      </c>
      <c r="G88" s="498">
        <v>40.6</v>
      </c>
      <c r="H88" s="498">
        <v>42.3</v>
      </c>
      <c r="I88" s="498">
        <v>26.8</v>
      </c>
      <c r="J88" s="498">
        <v>28.5</v>
      </c>
      <c r="K88" s="498">
        <v>26.1</v>
      </c>
      <c r="L88" s="498">
        <v>26.4</v>
      </c>
      <c r="M88" s="498">
        <v>15.9</v>
      </c>
      <c r="N88" s="498">
        <v>16.6</v>
      </c>
      <c r="O88" s="498">
        <v>15.8</v>
      </c>
      <c r="P88" s="498">
        <v>15.2</v>
      </c>
      <c r="Q88" s="499">
        <v>7.01</v>
      </c>
      <c r="R88" s="500">
        <v>12</v>
      </c>
      <c r="S88" s="498">
        <v>74.7</v>
      </c>
      <c r="T88" s="498">
        <v>1</v>
      </c>
      <c r="U88" s="498">
        <v>2</v>
      </c>
      <c r="V88" s="498">
        <v>2</v>
      </c>
      <c r="W88" s="498">
        <v>2</v>
      </c>
      <c r="X88" s="498">
        <v>4.5</v>
      </c>
      <c r="Y88" s="498">
        <v>1</v>
      </c>
      <c r="Z88" s="501">
        <v>191.52</v>
      </c>
      <c r="AA88" s="91" t="s">
        <v>84</v>
      </c>
      <c r="AB88" s="502" t="s">
        <v>387</v>
      </c>
      <c r="AC88" s="532"/>
      <c r="AD88" s="535"/>
      <c r="AE88" s="531"/>
      <c r="AP88" s="135"/>
      <c r="AQ88" s="135"/>
      <c r="AR88" s="135"/>
      <c r="AS88" s="136"/>
      <c r="AT88" s="135"/>
      <c r="AU88" s="135"/>
      <c r="AV88" s="135"/>
      <c r="AW88" s="135"/>
      <c r="AX88" s="135"/>
    </row>
    <row r="89" spans="1:50" ht="12.75">
      <c r="A89" s="91">
        <v>55</v>
      </c>
      <c r="B89" s="496" t="s">
        <v>877</v>
      </c>
      <c r="C89" s="497" t="s">
        <v>531</v>
      </c>
      <c r="D89" s="503">
        <v>2012</v>
      </c>
      <c r="E89" s="498">
        <v>98</v>
      </c>
      <c r="F89" s="498">
        <v>92</v>
      </c>
      <c r="G89" s="498">
        <v>44</v>
      </c>
      <c r="H89" s="498">
        <v>46.5</v>
      </c>
      <c r="I89" s="498">
        <v>39.2</v>
      </c>
      <c r="J89" s="498">
        <v>26</v>
      </c>
      <c r="K89" s="498">
        <v>23.7</v>
      </c>
      <c r="L89" s="498">
        <v>23.5</v>
      </c>
      <c r="M89" s="498">
        <v>15.3</v>
      </c>
      <c r="N89" s="498">
        <v>15.5</v>
      </c>
      <c r="O89" s="498">
        <v>15.5</v>
      </c>
      <c r="P89" s="498">
        <v>17.4</v>
      </c>
      <c r="Q89" s="499">
        <v>6.11</v>
      </c>
      <c r="R89" s="500">
        <v>14</v>
      </c>
      <c r="S89" s="498">
        <v>60.5</v>
      </c>
      <c r="T89" s="498"/>
      <c r="U89" s="498">
        <v>1</v>
      </c>
      <c r="V89" s="498">
        <v>2</v>
      </c>
      <c r="W89" s="498">
        <v>2</v>
      </c>
      <c r="X89" s="498">
        <v>5</v>
      </c>
      <c r="Y89" s="498"/>
      <c r="Z89" s="501">
        <v>191.48</v>
      </c>
      <c r="AA89" s="91" t="s">
        <v>84</v>
      </c>
      <c r="AB89" s="502" t="s">
        <v>319</v>
      </c>
      <c r="AC89" s="532"/>
      <c r="AD89" s="535"/>
      <c r="AE89" s="531"/>
      <c r="AP89" s="135"/>
      <c r="AQ89" s="135"/>
      <c r="AR89" s="135"/>
      <c r="AS89" s="136"/>
      <c r="AT89" s="135"/>
      <c r="AU89" s="135"/>
      <c r="AV89" s="135"/>
      <c r="AW89" s="135"/>
      <c r="AX89" s="135"/>
    </row>
    <row r="90" spans="1:50" ht="12.75">
      <c r="A90" s="334">
        <v>56</v>
      </c>
      <c r="B90" s="496" t="s">
        <v>840</v>
      </c>
      <c r="C90" s="497" t="s">
        <v>508</v>
      </c>
      <c r="D90" s="503">
        <v>2014</v>
      </c>
      <c r="E90" s="498">
        <v>98.3</v>
      </c>
      <c r="F90" s="498">
        <v>98.4</v>
      </c>
      <c r="G90" s="498">
        <v>38.5</v>
      </c>
      <c r="H90" s="498">
        <v>40.4</v>
      </c>
      <c r="I90" s="498">
        <v>35.1</v>
      </c>
      <c r="J90" s="498">
        <v>36.5</v>
      </c>
      <c r="K90" s="498">
        <v>24.3</v>
      </c>
      <c r="L90" s="498">
        <v>24.2</v>
      </c>
      <c r="M90" s="498">
        <v>15.7</v>
      </c>
      <c r="N90" s="498">
        <v>15.6</v>
      </c>
      <c r="O90" s="498">
        <v>14.4</v>
      </c>
      <c r="P90" s="498">
        <v>14.6</v>
      </c>
      <c r="Q90" s="499">
        <v>7.22</v>
      </c>
      <c r="R90" s="500">
        <v>13</v>
      </c>
      <c r="S90" s="498">
        <v>67.5</v>
      </c>
      <c r="T90" s="498">
        <v>1</v>
      </c>
      <c r="U90" s="498">
        <v>1.5</v>
      </c>
      <c r="V90" s="498">
        <v>1.5</v>
      </c>
      <c r="W90" s="498">
        <v>2</v>
      </c>
      <c r="X90" s="498">
        <v>5</v>
      </c>
      <c r="Y90" s="498">
        <v>0.5</v>
      </c>
      <c r="Z90" s="501">
        <v>191.48</v>
      </c>
      <c r="AA90" s="91" t="s">
        <v>84</v>
      </c>
      <c r="AB90" s="503">
        <v>7.5</v>
      </c>
      <c r="AC90" s="532"/>
      <c r="AD90" s="535"/>
      <c r="AE90" s="531"/>
      <c r="AP90" s="135"/>
      <c r="AQ90" s="135"/>
      <c r="AR90" s="135"/>
      <c r="AS90" s="136"/>
      <c r="AT90" s="135"/>
      <c r="AU90" s="135"/>
      <c r="AV90" s="135"/>
      <c r="AW90" s="135"/>
      <c r="AX90" s="135"/>
    </row>
    <row r="91" spans="1:50" ht="12.75">
      <c r="A91" s="91">
        <v>57</v>
      </c>
      <c r="B91" s="314" t="s">
        <v>532</v>
      </c>
      <c r="C91" s="315" t="s">
        <v>531</v>
      </c>
      <c r="D91" s="320">
        <v>2014</v>
      </c>
      <c r="E91" s="316">
        <v>95</v>
      </c>
      <c r="F91" s="316">
        <v>97</v>
      </c>
      <c r="G91" s="316">
        <v>28</v>
      </c>
      <c r="H91" s="316">
        <v>32.2</v>
      </c>
      <c r="I91" s="316">
        <v>34.5</v>
      </c>
      <c r="J91" s="316">
        <v>39</v>
      </c>
      <c r="K91" s="316">
        <v>24.6</v>
      </c>
      <c r="L91" s="316">
        <v>24.3</v>
      </c>
      <c r="M91" s="316">
        <v>14.8</v>
      </c>
      <c r="N91" s="316">
        <v>14.9</v>
      </c>
      <c r="O91" s="316">
        <v>15</v>
      </c>
      <c r="P91" s="316">
        <v>14.4</v>
      </c>
      <c r="Q91" s="319">
        <v>6.42</v>
      </c>
      <c r="R91" s="331">
        <v>14</v>
      </c>
      <c r="S91" s="316">
        <v>68.5</v>
      </c>
      <c r="T91" s="316">
        <v>2</v>
      </c>
      <c r="U91" s="316">
        <v>2</v>
      </c>
      <c r="V91" s="316">
        <v>2</v>
      </c>
      <c r="W91" s="316">
        <v>2</v>
      </c>
      <c r="X91" s="316">
        <v>6</v>
      </c>
      <c r="Y91" s="316">
        <v>0</v>
      </c>
      <c r="Z91" s="318">
        <v>191.1</v>
      </c>
      <c r="AA91" s="318" t="s">
        <v>84</v>
      </c>
      <c r="AB91" s="316"/>
      <c r="AC91" s="532"/>
      <c r="AD91" s="535"/>
      <c r="AE91" s="531"/>
      <c r="AP91" s="135"/>
      <c r="AQ91" s="135"/>
      <c r="AR91" s="135"/>
      <c r="AS91" s="136"/>
      <c r="AT91" s="135"/>
      <c r="AU91" s="135"/>
      <c r="AV91" s="135"/>
      <c r="AW91" s="135"/>
      <c r="AX91" s="135"/>
    </row>
    <row r="92" spans="1:50" ht="12.75">
      <c r="A92" s="334">
        <v>58</v>
      </c>
      <c r="B92" s="496" t="s">
        <v>841</v>
      </c>
      <c r="C92" s="497" t="s">
        <v>508</v>
      </c>
      <c r="D92" s="503">
        <v>2013</v>
      </c>
      <c r="E92" s="498">
        <v>93.3</v>
      </c>
      <c r="F92" s="498">
        <v>90.6</v>
      </c>
      <c r="G92" s="498">
        <v>34.7</v>
      </c>
      <c r="H92" s="498">
        <v>35.1</v>
      </c>
      <c r="I92" s="498">
        <v>37.6</v>
      </c>
      <c r="J92" s="498">
        <v>30.1</v>
      </c>
      <c r="K92" s="498">
        <v>27.5</v>
      </c>
      <c r="L92" s="498">
        <v>27.4</v>
      </c>
      <c r="M92" s="498">
        <v>16.9</v>
      </c>
      <c r="N92" s="498">
        <v>16.8</v>
      </c>
      <c r="O92" s="498">
        <v>15.4</v>
      </c>
      <c r="P92" s="498">
        <v>15.8</v>
      </c>
      <c r="Q92" s="499">
        <v>6.47</v>
      </c>
      <c r="R92" s="500">
        <v>10</v>
      </c>
      <c r="S92" s="498">
        <v>73.8</v>
      </c>
      <c r="T92" s="498"/>
      <c r="U92" s="498">
        <v>1.5</v>
      </c>
      <c r="V92" s="498">
        <v>2</v>
      </c>
      <c r="W92" s="498">
        <v>2</v>
      </c>
      <c r="X92" s="498">
        <v>4</v>
      </c>
      <c r="Y92" s="498"/>
      <c r="Z92" s="501">
        <v>190.95</v>
      </c>
      <c r="AA92" s="91" t="s">
        <v>84</v>
      </c>
      <c r="AB92" s="503">
        <v>8.5</v>
      </c>
      <c r="AC92" s="532"/>
      <c r="AD92" s="535"/>
      <c r="AE92" s="531"/>
      <c r="AP92" s="135"/>
      <c r="AQ92" s="135"/>
      <c r="AR92" s="135"/>
      <c r="AS92" s="136"/>
      <c r="AT92" s="135"/>
      <c r="AU92" s="135"/>
      <c r="AV92" s="135"/>
      <c r="AW92" s="135"/>
      <c r="AX92" s="135"/>
    </row>
    <row r="93" spans="1:50" ht="12.75">
      <c r="A93" s="91">
        <v>59</v>
      </c>
      <c r="B93" s="496" t="s">
        <v>773</v>
      </c>
      <c r="C93" s="497" t="s">
        <v>531</v>
      </c>
      <c r="D93" s="503">
        <v>2009</v>
      </c>
      <c r="E93" s="498">
        <v>95.3</v>
      </c>
      <c r="F93" s="498">
        <v>97.8</v>
      </c>
      <c r="G93" s="498">
        <v>25.9</v>
      </c>
      <c r="H93" s="498">
        <v>31.5</v>
      </c>
      <c r="I93" s="498">
        <v>33.1</v>
      </c>
      <c r="J93" s="498">
        <v>27.8</v>
      </c>
      <c r="K93" s="498">
        <v>24.7</v>
      </c>
      <c r="L93" s="498">
        <v>24.6</v>
      </c>
      <c r="M93" s="498">
        <v>16.1</v>
      </c>
      <c r="N93" s="498">
        <v>16.2</v>
      </c>
      <c r="O93" s="498">
        <v>15.3</v>
      </c>
      <c r="P93" s="498">
        <v>15.7</v>
      </c>
      <c r="Q93" s="499">
        <v>6.64</v>
      </c>
      <c r="R93" s="500">
        <v>15</v>
      </c>
      <c r="S93" s="498">
        <v>67.1</v>
      </c>
      <c r="T93" s="498">
        <v>1.5</v>
      </c>
      <c r="U93" s="498">
        <v>1.5</v>
      </c>
      <c r="V93" s="498">
        <v>2</v>
      </c>
      <c r="W93" s="498">
        <v>2</v>
      </c>
      <c r="X93" s="498">
        <v>3.5</v>
      </c>
      <c r="Y93" s="498">
        <v>1</v>
      </c>
      <c r="Z93" s="501">
        <v>190.79</v>
      </c>
      <c r="AA93" s="91" t="s">
        <v>84</v>
      </c>
      <c r="AB93" s="503">
        <v>8.5</v>
      </c>
      <c r="AC93" s="532"/>
      <c r="AD93" s="535"/>
      <c r="AE93" s="531"/>
      <c r="AP93" s="135"/>
      <c r="AQ93" s="135"/>
      <c r="AR93" s="135"/>
      <c r="AS93" s="136"/>
      <c r="AT93" s="135"/>
      <c r="AU93" s="135"/>
      <c r="AV93" s="135"/>
      <c r="AW93" s="135"/>
      <c r="AX93" s="135"/>
    </row>
    <row r="94" spans="1:50" ht="12.75">
      <c r="A94" s="334">
        <v>60</v>
      </c>
      <c r="B94" s="496" t="s">
        <v>842</v>
      </c>
      <c r="C94" s="497" t="s">
        <v>508</v>
      </c>
      <c r="D94" s="503">
        <v>2014</v>
      </c>
      <c r="E94" s="498">
        <v>106</v>
      </c>
      <c r="F94" s="498">
        <v>104.8</v>
      </c>
      <c r="G94" s="498">
        <v>36.3</v>
      </c>
      <c r="H94" s="498">
        <v>34.4</v>
      </c>
      <c r="I94" s="498">
        <v>27.5</v>
      </c>
      <c r="J94" s="498">
        <v>34</v>
      </c>
      <c r="K94" s="498">
        <v>25.4</v>
      </c>
      <c r="L94" s="498">
        <v>24.9</v>
      </c>
      <c r="M94" s="498">
        <v>15.7</v>
      </c>
      <c r="N94" s="498">
        <v>15.1</v>
      </c>
      <c r="O94" s="498">
        <v>13.8</v>
      </c>
      <c r="P94" s="498">
        <v>14</v>
      </c>
      <c r="Q94" s="499">
        <v>6.55</v>
      </c>
      <c r="R94" s="500">
        <v>12</v>
      </c>
      <c r="S94" s="498">
        <v>67.5</v>
      </c>
      <c r="T94" s="498">
        <v>1</v>
      </c>
      <c r="U94" s="498">
        <v>1.5</v>
      </c>
      <c r="V94" s="498">
        <v>2</v>
      </c>
      <c r="W94" s="498">
        <v>2</v>
      </c>
      <c r="X94" s="498">
        <v>5</v>
      </c>
      <c r="Y94" s="498"/>
      <c r="Z94" s="501">
        <v>190.58</v>
      </c>
      <c r="AA94" s="91" t="s">
        <v>84</v>
      </c>
      <c r="AB94" s="502" t="s">
        <v>319</v>
      </c>
      <c r="AC94" s="532"/>
      <c r="AD94" s="535"/>
      <c r="AE94" s="531"/>
      <c r="AP94" s="135"/>
      <c r="AQ94" s="135"/>
      <c r="AR94" s="135"/>
      <c r="AS94" s="136"/>
      <c r="AT94" s="135"/>
      <c r="AU94" s="135"/>
      <c r="AV94" s="135"/>
      <c r="AW94" s="135"/>
      <c r="AX94" s="135"/>
    </row>
    <row r="95" spans="1:50" ht="12.75">
      <c r="A95" s="91">
        <v>61</v>
      </c>
      <c r="B95" s="314" t="s">
        <v>903</v>
      </c>
      <c r="C95" s="315" t="s">
        <v>508</v>
      </c>
      <c r="D95" s="320">
        <v>2015</v>
      </c>
      <c r="E95" s="316">
        <v>91</v>
      </c>
      <c r="F95" s="316">
        <v>87</v>
      </c>
      <c r="G95" s="316">
        <v>36</v>
      </c>
      <c r="H95" s="316">
        <v>34.5</v>
      </c>
      <c r="I95" s="316">
        <v>37</v>
      </c>
      <c r="J95" s="316">
        <v>36</v>
      </c>
      <c r="K95" s="316">
        <v>25</v>
      </c>
      <c r="L95" s="316">
        <v>24</v>
      </c>
      <c r="M95" s="316">
        <v>19</v>
      </c>
      <c r="N95" s="316">
        <v>18</v>
      </c>
      <c r="O95" s="316">
        <v>14</v>
      </c>
      <c r="P95" s="316">
        <v>14</v>
      </c>
      <c r="Q95" s="316">
        <v>5.8</v>
      </c>
      <c r="R95" s="331">
        <v>12</v>
      </c>
      <c r="S95" s="316">
        <v>85</v>
      </c>
      <c r="T95" s="316"/>
      <c r="U95" s="316">
        <v>2</v>
      </c>
      <c r="V95" s="316">
        <v>2</v>
      </c>
      <c r="W95" s="316">
        <v>2</v>
      </c>
      <c r="X95" s="316">
        <v>6</v>
      </c>
      <c r="Y95" s="316"/>
      <c r="Z95" s="318">
        <v>190.54</v>
      </c>
      <c r="AA95" s="318" t="s">
        <v>84</v>
      </c>
      <c r="AB95" s="521"/>
      <c r="AC95" s="532"/>
      <c r="AD95" s="535"/>
      <c r="AE95" s="531"/>
      <c r="AP95" s="135"/>
      <c r="AQ95" s="135"/>
      <c r="AR95" s="135"/>
      <c r="AS95" s="136"/>
      <c r="AT95" s="135"/>
      <c r="AU95" s="135"/>
      <c r="AV95" s="135"/>
      <c r="AW95" s="135"/>
      <c r="AX95" s="135"/>
    </row>
    <row r="96" spans="1:50" ht="12.75">
      <c r="A96" s="334">
        <v>62</v>
      </c>
      <c r="B96" s="496" t="s">
        <v>843</v>
      </c>
      <c r="C96" s="497" t="s">
        <v>508</v>
      </c>
      <c r="D96" s="502">
        <v>2014</v>
      </c>
      <c r="E96" s="498">
        <v>94.4</v>
      </c>
      <c r="F96" s="498">
        <v>102.7</v>
      </c>
      <c r="G96" s="498">
        <v>36.4</v>
      </c>
      <c r="H96" s="498">
        <v>37.2</v>
      </c>
      <c r="I96" s="498">
        <v>27.9</v>
      </c>
      <c r="J96" s="498">
        <v>24.9</v>
      </c>
      <c r="K96" s="498">
        <v>27.9</v>
      </c>
      <c r="L96" s="498">
        <v>26.7</v>
      </c>
      <c r="M96" s="498">
        <v>15.5</v>
      </c>
      <c r="N96" s="498">
        <v>15.2</v>
      </c>
      <c r="O96" s="498">
        <v>15.3</v>
      </c>
      <c r="P96" s="498">
        <v>14.2</v>
      </c>
      <c r="Q96" s="499">
        <v>6.17</v>
      </c>
      <c r="R96" s="500">
        <v>13</v>
      </c>
      <c r="S96" s="498">
        <v>69.6</v>
      </c>
      <c r="T96" s="498"/>
      <c r="U96" s="498">
        <v>2</v>
      </c>
      <c r="V96" s="498">
        <v>2</v>
      </c>
      <c r="W96" s="498">
        <v>2</v>
      </c>
      <c r="X96" s="498">
        <v>5</v>
      </c>
      <c r="Y96" s="498">
        <v>0.5</v>
      </c>
      <c r="Z96" s="501">
        <v>190.42</v>
      </c>
      <c r="AA96" s="91" t="s">
        <v>84</v>
      </c>
      <c r="AB96" s="503">
        <v>7.5</v>
      </c>
      <c r="AC96" s="532"/>
      <c r="AD96" s="494"/>
      <c r="AE96" s="531"/>
      <c r="AP96" s="135"/>
      <c r="AQ96" s="135"/>
      <c r="AR96" s="135"/>
      <c r="AS96" s="136"/>
      <c r="AT96" s="135"/>
      <c r="AU96" s="135"/>
      <c r="AV96" s="135"/>
      <c r="AW96" s="135"/>
      <c r="AX96" s="135"/>
    </row>
    <row r="97" spans="1:50" ht="12.75">
      <c r="A97" s="91">
        <v>63</v>
      </c>
      <c r="B97" s="496" t="s">
        <v>844</v>
      </c>
      <c r="C97" s="497" t="s">
        <v>508</v>
      </c>
      <c r="D97" s="502">
        <v>2014</v>
      </c>
      <c r="E97" s="498">
        <v>97.2</v>
      </c>
      <c r="F97" s="498">
        <v>97.6</v>
      </c>
      <c r="G97" s="498">
        <v>36.8</v>
      </c>
      <c r="H97" s="498">
        <v>38</v>
      </c>
      <c r="I97" s="498">
        <v>31.1</v>
      </c>
      <c r="J97" s="498">
        <v>28.2</v>
      </c>
      <c r="K97" s="498">
        <v>28.1</v>
      </c>
      <c r="L97" s="498">
        <v>28.1</v>
      </c>
      <c r="M97" s="498">
        <v>15.3</v>
      </c>
      <c r="N97" s="498">
        <v>15.3</v>
      </c>
      <c r="O97" s="498">
        <v>14</v>
      </c>
      <c r="P97" s="498">
        <v>14.5</v>
      </c>
      <c r="Q97" s="499">
        <v>7.05</v>
      </c>
      <c r="R97" s="500">
        <v>12</v>
      </c>
      <c r="S97" s="498">
        <v>78.4</v>
      </c>
      <c r="T97" s="498">
        <v>1</v>
      </c>
      <c r="U97" s="498">
        <v>1.5</v>
      </c>
      <c r="V97" s="498">
        <v>2</v>
      </c>
      <c r="W97" s="498">
        <v>2</v>
      </c>
      <c r="X97" s="498">
        <v>3</v>
      </c>
      <c r="Y97" s="498">
        <v>1</v>
      </c>
      <c r="Z97" s="501">
        <v>190.26</v>
      </c>
      <c r="AA97" s="91" t="s">
        <v>84</v>
      </c>
      <c r="AB97" s="503">
        <v>7.5</v>
      </c>
      <c r="AC97" s="532"/>
      <c r="AD97" s="494"/>
      <c r="AE97" s="531"/>
      <c r="AP97" s="135"/>
      <c r="AQ97" s="135"/>
      <c r="AR97" s="135"/>
      <c r="AS97" s="136"/>
      <c r="AT97" s="135"/>
      <c r="AU97" s="135"/>
      <c r="AV97" s="135"/>
      <c r="AW97" s="135"/>
      <c r="AX97" s="135"/>
    </row>
    <row r="98" spans="1:50" ht="12.75">
      <c r="A98" s="334">
        <v>64</v>
      </c>
      <c r="B98" s="496" t="s">
        <v>783</v>
      </c>
      <c r="C98" s="497" t="s">
        <v>531</v>
      </c>
      <c r="D98" s="503">
        <v>2013</v>
      </c>
      <c r="E98" s="498">
        <v>101.3</v>
      </c>
      <c r="F98" s="498">
        <v>96.4</v>
      </c>
      <c r="G98" s="498">
        <v>39.1</v>
      </c>
      <c r="H98" s="498">
        <v>40.2</v>
      </c>
      <c r="I98" s="498">
        <v>33.4</v>
      </c>
      <c r="J98" s="498">
        <v>33.8</v>
      </c>
      <c r="K98" s="498">
        <v>22.7</v>
      </c>
      <c r="L98" s="498">
        <v>24.4</v>
      </c>
      <c r="M98" s="498">
        <v>14.4</v>
      </c>
      <c r="N98" s="498">
        <v>15.1</v>
      </c>
      <c r="O98" s="498">
        <v>14.1</v>
      </c>
      <c r="P98" s="498">
        <v>15.5</v>
      </c>
      <c r="Q98" s="499">
        <v>5.88</v>
      </c>
      <c r="R98" s="500">
        <v>14</v>
      </c>
      <c r="S98" s="498">
        <v>92.4</v>
      </c>
      <c r="T98" s="498">
        <v>1.5</v>
      </c>
      <c r="U98" s="498">
        <v>1</v>
      </c>
      <c r="V98" s="498">
        <v>1.5</v>
      </c>
      <c r="W98" s="498">
        <v>2</v>
      </c>
      <c r="X98" s="498">
        <v>5.5</v>
      </c>
      <c r="Y98" s="498">
        <v>0.5</v>
      </c>
      <c r="Z98" s="501">
        <v>190.15</v>
      </c>
      <c r="AA98" s="91" t="s">
        <v>84</v>
      </c>
      <c r="AB98" s="503">
        <v>7.5</v>
      </c>
      <c r="AC98" s="532"/>
      <c r="AD98" s="494"/>
      <c r="AE98" s="531"/>
      <c r="AP98" s="135"/>
      <c r="AQ98" s="135"/>
      <c r="AR98" s="135"/>
      <c r="AS98" s="136"/>
      <c r="AT98" s="135"/>
      <c r="AU98" s="135"/>
      <c r="AV98" s="135"/>
      <c r="AW98" s="135"/>
      <c r="AX98" s="135"/>
    </row>
    <row r="99" spans="1:50" ht="12.75">
      <c r="A99" s="91">
        <v>65</v>
      </c>
      <c r="B99" s="496" t="s">
        <v>877</v>
      </c>
      <c r="C99" s="497" t="s">
        <v>531</v>
      </c>
      <c r="D99" s="503">
        <v>2013</v>
      </c>
      <c r="E99" s="498">
        <v>101</v>
      </c>
      <c r="F99" s="498">
        <v>97.2</v>
      </c>
      <c r="G99" s="498">
        <v>45.9</v>
      </c>
      <c r="H99" s="498">
        <v>45.6</v>
      </c>
      <c r="I99" s="498">
        <v>45.5</v>
      </c>
      <c r="J99" s="498">
        <v>48.5</v>
      </c>
      <c r="K99" s="498">
        <v>21.2</v>
      </c>
      <c r="L99" s="498">
        <v>21</v>
      </c>
      <c r="M99" s="498">
        <v>16.4</v>
      </c>
      <c r="N99" s="498">
        <v>15.4</v>
      </c>
      <c r="O99" s="498">
        <v>13.6</v>
      </c>
      <c r="P99" s="498">
        <v>13.9</v>
      </c>
      <c r="Q99" s="499">
        <v>5.45</v>
      </c>
      <c r="R99" s="500">
        <v>13</v>
      </c>
      <c r="S99" s="498">
        <v>55</v>
      </c>
      <c r="T99" s="498">
        <v>2</v>
      </c>
      <c r="U99" s="498">
        <v>2</v>
      </c>
      <c r="V99" s="498">
        <v>2</v>
      </c>
      <c r="W99" s="498">
        <v>2</v>
      </c>
      <c r="X99" s="498">
        <v>4</v>
      </c>
      <c r="Y99" s="498"/>
      <c r="Z99" s="501">
        <v>189.04</v>
      </c>
      <c r="AA99" s="91" t="s">
        <v>85</v>
      </c>
      <c r="AB99" s="502" t="s">
        <v>319</v>
      </c>
      <c r="AC99" s="532"/>
      <c r="AD99" s="494"/>
      <c r="AE99" s="531"/>
      <c r="AP99" s="135"/>
      <c r="AQ99" s="135"/>
      <c r="AR99" s="135"/>
      <c r="AS99" s="136"/>
      <c r="AT99" s="135"/>
      <c r="AU99" s="135"/>
      <c r="AV99" s="135"/>
      <c r="AW99" s="135"/>
      <c r="AX99" s="135"/>
    </row>
    <row r="100" spans="1:50" ht="12.75">
      <c r="A100" s="334">
        <v>66</v>
      </c>
      <c r="B100" s="496" t="s">
        <v>845</v>
      </c>
      <c r="C100" s="497" t="s">
        <v>508</v>
      </c>
      <c r="D100" s="502">
        <v>2014</v>
      </c>
      <c r="E100" s="498">
        <v>89.2</v>
      </c>
      <c r="F100" s="498">
        <v>89.6</v>
      </c>
      <c r="G100" s="498">
        <v>37.4</v>
      </c>
      <c r="H100" s="498">
        <v>34.6</v>
      </c>
      <c r="I100" s="498">
        <v>27.7</v>
      </c>
      <c r="J100" s="498">
        <v>29.8</v>
      </c>
      <c r="K100" s="498">
        <v>23.6</v>
      </c>
      <c r="L100" s="498">
        <v>23.5</v>
      </c>
      <c r="M100" s="498">
        <v>15.3</v>
      </c>
      <c r="N100" s="498">
        <v>15.1</v>
      </c>
      <c r="O100" s="498">
        <v>15.9</v>
      </c>
      <c r="P100" s="498">
        <v>15.7</v>
      </c>
      <c r="Q100" s="499">
        <v>5.65</v>
      </c>
      <c r="R100" s="500">
        <v>15</v>
      </c>
      <c r="S100" s="498">
        <v>82.3</v>
      </c>
      <c r="T100" s="498">
        <v>2</v>
      </c>
      <c r="U100" s="498">
        <v>2</v>
      </c>
      <c r="V100" s="498">
        <v>2</v>
      </c>
      <c r="W100" s="498">
        <v>2</v>
      </c>
      <c r="X100" s="498">
        <v>5</v>
      </c>
      <c r="Y100" s="498"/>
      <c r="Z100" s="501">
        <v>188.74</v>
      </c>
      <c r="AA100" s="91" t="s">
        <v>85</v>
      </c>
      <c r="AB100" s="503">
        <v>7.5</v>
      </c>
      <c r="AC100" s="532"/>
      <c r="AD100" s="494"/>
      <c r="AE100" s="531"/>
      <c r="AP100" s="135"/>
      <c r="AQ100" s="135"/>
      <c r="AR100" s="135"/>
      <c r="AS100" s="136"/>
      <c r="AT100" s="135"/>
      <c r="AU100" s="135"/>
      <c r="AV100" s="135"/>
      <c r="AW100" s="135"/>
      <c r="AX100" s="135"/>
    </row>
    <row r="101" spans="1:50" ht="12.75">
      <c r="A101" s="91">
        <v>67</v>
      </c>
      <c r="B101" s="496" t="s">
        <v>817</v>
      </c>
      <c r="C101" s="497" t="s">
        <v>531</v>
      </c>
      <c r="D101" s="503">
        <v>2014</v>
      </c>
      <c r="E101" s="498">
        <v>100</v>
      </c>
      <c r="F101" s="498">
        <v>95.5</v>
      </c>
      <c r="G101" s="498">
        <v>40.1</v>
      </c>
      <c r="H101" s="498">
        <v>38</v>
      </c>
      <c r="I101" s="498">
        <v>30.7</v>
      </c>
      <c r="J101" s="498">
        <v>27.9</v>
      </c>
      <c r="K101" s="498">
        <v>25.4</v>
      </c>
      <c r="L101" s="498">
        <v>24</v>
      </c>
      <c r="M101" s="498">
        <v>17</v>
      </c>
      <c r="N101" s="498">
        <v>15.5</v>
      </c>
      <c r="O101" s="498">
        <v>15.5</v>
      </c>
      <c r="P101" s="498">
        <v>15</v>
      </c>
      <c r="Q101" s="499">
        <v>5.49</v>
      </c>
      <c r="R101" s="500">
        <v>12</v>
      </c>
      <c r="S101" s="498">
        <v>70.5</v>
      </c>
      <c r="T101" s="498">
        <v>2</v>
      </c>
      <c r="U101" s="498">
        <v>1.5</v>
      </c>
      <c r="V101" s="498">
        <v>1.5</v>
      </c>
      <c r="W101" s="498">
        <v>2</v>
      </c>
      <c r="X101" s="498">
        <v>3</v>
      </c>
      <c r="Y101" s="498"/>
      <c r="Z101" s="501">
        <v>188.64</v>
      </c>
      <c r="AA101" s="91" t="s">
        <v>85</v>
      </c>
      <c r="AB101" s="503">
        <v>43</v>
      </c>
      <c r="AC101" s="532"/>
      <c r="AD101" s="494"/>
      <c r="AE101" s="531"/>
      <c r="AP101" s="135"/>
      <c r="AQ101" s="135"/>
      <c r="AR101" s="135"/>
      <c r="AS101" s="136"/>
      <c r="AT101" s="135"/>
      <c r="AU101" s="135"/>
      <c r="AV101" s="135"/>
      <c r="AW101" s="135"/>
      <c r="AX101" s="135"/>
    </row>
    <row r="102" spans="1:50" ht="12.75">
      <c r="A102" s="334">
        <v>68</v>
      </c>
      <c r="B102" s="496" t="s">
        <v>846</v>
      </c>
      <c r="C102" s="497" t="s">
        <v>508</v>
      </c>
      <c r="D102" s="502">
        <v>2015</v>
      </c>
      <c r="E102" s="498">
        <v>94.5</v>
      </c>
      <c r="F102" s="498">
        <v>96.4</v>
      </c>
      <c r="G102" s="498">
        <v>37.5</v>
      </c>
      <c r="H102" s="498">
        <v>37.2</v>
      </c>
      <c r="I102" s="498">
        <v>30</v>
      </c>
      <c r="J102" s="498">
        <v>29.7</v>
      </c>
      <c r="K102" s="498">
        <v>25.1</v>
      </c>
      <c r="L102" s="498">
        <v>25.1</v>
      </c>
      <c r="M102" s="498">
        <v>14.9</v>
      </c>
      <c r="N102" s="498">
        <v>17</v>
      </c>
      <c r="O102" s="498">
        <v>13.9</v>
      </c>
      <c r="P102" s="498">
        <v>14.5</v>
      </c>
      <c r="Q102" s="499">
        <v>6.6</v>
      </c>
      <c r="R102" s="500">
        <v>12</v>
      </c>
      <c r="S102" s="498">
        <v>84</v>
      </c>
      <c r="T102" s="498">
        <v>2</v>
      </c>
      <c r="U102" s="498">
        <v>1</v>
      </c>
      <c r="V102" s="498">
        <v>1.5</v>
      </c>
      <c r="W102" s="498">
        <v>2</v>
      </c>
      <c r="X102" s="498">
        <v>4</v>
      </c>
      <c r="Y102" s="498"/>
      <c r="Z102" s="501">
        <v>188.63</v>
      </c>
      <c r="AA102" s="91" t="s">
        <v>85</v>
      </c>
      <c r="AB102" s="503">
        <v>6.5</v>
      </c>
      <c r="AC102" s="532"/>
      <c r="AD102" s="494"/>
      <c r="AE102" s="531"/>
      <c r="AP102" s="135"/>
      <c r="AQ102" s="135"/>
      <c r="AR102" s="135"/>
      <c r="AS102" s="136"/>
      <c r="AT102" s="135"/>
      <c r="AU102" s="135"/>
      <c r="AV102" s="135"/>
      <c r="AW102" s="135"/>
      <c r="AX102" s="135"/>
    </row>
    <row r="103" spans="1:50" ht="12.75">
      <c r="A103" s="91">
        <v>69</v>
      </c>
      <c r="B103" s="314" t="s">
        <v>322</v>
      </c>
      <c r="C103" s="315" t="s">
        <v>321</v>
      </c>
      <c r="D103" s="331">
        <v>2014</v>
      </c>
      <c r="E103" s="316">
        <v>99.5</v>
      </c>
      <c r="F103" s="316">
        <v>99.1</v>
      </c>
      <c r="G103" s="316">
        <v>33.7</v>
      </c>
      <c r="H103" s="316">
        <v>35</v>
      </c>
      <c r="I103" s="316">
        <v>26.4</v>
      </c>
      <c r="J103" s="316">
        <v>26.3</v>
      </c>
      <c r="K103" s="316">
        <v>27.3</v>
      </c>
      <c r="L103" s="316">
        <v>27.2</v>
      </c>
      <c r="M103" s="316">
        <v>15</v>
      </c>
      <c r="N103" s="316">
        <v>15.5</v>
      </c>
      <c r="O103" s="316">
        <v>14.1</v>
      </c>
      <c r="P103" s="316">
        <v>15</v>
      </c>
      <c r="Q103" s="319">
        <v>6.44</v>
      </c>
      <c r="R103" s="317">
        <v>11</v>
      </c>
      <c r="S103" s="316">
        <v>83.5</v>
      </c>
      <c r="T103" s="316">
        <v>0.5</v>
      </c>
      <c r="U103" s="316">
        <v>1.5</v>
      </c>
      <c r="V103" s="316">
        <v>2</v>
      </c>
      <c r="W103" s="316">
        <v>2</v>
      </c>
      <c r="X103" s="316">
        <v>4</v>
      </c>
      <c r="Y103" s="316"/>
      <c r="Z103" s="318">
        <v>188.56</v>
      </c>
      <c r="AA103" s="318" t="s">
        <v>85</v>
      </c>
      <c r="AB103" s="335">
        <v>6.5</v>
      </c>
      <c r="AC103" s="532"/>
      <c r="AD103" s="494"/>
      <c r="AE103" s="531"/>
      <c r="AP103" s="135"/>
      <c r="AQ103" s="135"/>
      <c r="AR103" s="135"/>
      <c r="AS103" s="136"/>
      <c r="AT103" s="135"/>
      <c r="AU103" s="135"/>
      <c r="AV103" s="135"/>
      <c r="AW103" s="135"/>
      <c r="AX103" s="135"/>
    </row>
    <row r="104" spans="1:50" ht="12.75">
      <c r="A104" s="334">
        <v>70</v>
      </c>
      <c r="B104" s="496" t="s">
        <v>877</v>
      </c>
      <c r="C104" s="497" t="s">
        <v>531</v>
      </c>
      <c r="D104" s="503">
        <v>2013</v>
      </c>
      <c r="E104" s="498">
        <v>82</v>
      </c>
      <c r="F104" s="498">
        <v>83.9</v>
      </c>
      <c r="G104" s="498">
        <v>31.4</v>
      </c>
      <c r="H104" s="498">
        <v>39.2</v>
      </c>
      <c r="I104" s="498">
        <v>33.6</v>
      </c>
      <c r="J104" s="498">
        <v>36.1</v>
      </c>
      <c r="K104" s="498">
        <v>25</v>
      </c>
      <c r="L104" s="498">
        <v>24.5</v>
      </c>
      <c r="M104" s="498">
        <v>17.3</v>
      </c>
      <c r="N104" s="498">
        <v>16.9</v>
      </c>
      <c r="O104" s="498">
        <v>14.9</v>
      </c>
      <c r="P104" s="498">
        <v>16.3</v>
      </c>
      <c r="Q104" s="499">
        <v>6.67</v>
      </c>
      <c r="R104" s="500">
        <v>14</v>
      </c>
      <c r="S104" s="498">
        <v>54.5</v>
      </c>
      <c r="T104" s="498">
        <v>2</v>
      </c>
      <c r="U104" s="498">
        <v>1.5</v>
      </c>
      <c r="V104" s="498">
        <v>1.5</v>
      </c>
      <c r="W104" s="498">
        <v>2</v>
      </c>
      <c r="X104" s="498">
        <v>4</v>
      </c>
      <c r="Y104" s="498"/>
      <c r="Z104" s="501">
        <v>188.5</v>
      </c>
      <c r="AA104" s="91" t="s">
        <v>85</v>
      </c>
      <c r="AB104" s="502" t="s">
        <v>319</v>
      </c>
      <c r="AC104" s="532"/>
      <c r="AD104" s="494"/>
      <c r="AE104" s="531"/>
      <c r="AP104" s="135"/>
      <c r="AQ104" s="135"/>
      <c r="AR104" s="135"/>
      <c r="AS104" s="136"/>
      <c r="AT104" s="135"/>
      <c r="AU104" s="135"/>
      <c r="AV104" s="135"/>
      <c r="AW104" s="135"/>
      <c r="AX104" s="135"/>
    </row>
    <row r="105" spans="1:50" ht="12.75">
      <c r="A105" s="91">
        <v>71</v>
      </c>
      <c r="B105" s="314" t="s">
        <v>611</v>
      </c>
      <c r="C105" s="315" t="s">
        <v>531</v>
      </c>
      <c r="D105" s="320">
        <v>2013</v>
      </c>
      <c r="E105" s="316">
        <v>91.8</v>
      </c>
      <c r="F105" s="316">
        <v>96.7</v>
      </c>
      <c r="G105" s="316">
        <v>41.1</v>
      </c>
      <c r="H105" s="316">
        <v>40.5</v>
      </c>
      <c r="I105" s="316">
        <v>33.5</v>
      </c>
      <c r="J105" s="316">
        <v>30.7</v>
      </c>
      <c r="K105" s="316">
        <v>23.7</v>
      </c>
      <c r="L105" s="316">
        <v>23</v>
      </c>
      <c r="M105" s="316">
        <v>16.9</v>
      </c>
      <c r="N105" s="316">
        <v>16.9</v>
      </c>
      <c r="O105" s="316">
        <v>17.7</v>
      </c>
      <c r="P105" s="316">
        <v>16.2</v>
      </c>
      <c r="Q105" s="319">
        <v>6.1</v>
      </c>
      <c r="R105" s="159">
        <v>9</v>
      </c>
      <c r="S105" s="316">
        <v>59.6</v>
      </c>
      <c r="T105" s="316">
        <v>0</v>
      </c>
      <c r="U105" s="316">
        <v>1.5</v>
      </c>
      <c r="V105" s="316">
        <v>2</v>
      </c>
      <c r="W105" s="316">
        <v>1.5</v>
      </c>
      <c r="X105" s="316">
        <v>3</v>
      </c>
      <c r="Y105" s="316">
        <v>0</v>
      </c>
      <c r="Z105" s="318">
        <v>187.1</v>
      </c>
      <c r="AA105" s="440" t="s">
        <v>85</v>
      </c>
      <c r="AB105" s="316"/>
      <c r="AC105" s="532"/>
      <c r="AD105" s="494"/>
      <c r="AE105" s="531"/>
      <c r="AP105" s="135"/>
      <c r="AQ105" s="135"/>
      <c r="AR105" s="135"/>
      <c r="AS105" s="136"/>
      <c r="AT105" s="135"/>
      <c r="AU105" s="135"/>
      <c r="AV105" s="135"/>
      <c r="AW105" s="135"/>
      <c r="AX105" s="135"/>
    </row>
    <row r="106" spans="1:50" ht="12.75">
      <c r="A106" s="334">
        <v>72</v>
      </c>
      <c r="B106" s="314" t="s">
        <v>683</v>
      </c>
      <c r="C106" s="315" t="s">
        <v>508</v>
      </c>
      <c r="D106" s="320">
        <v>2014</v>
      </c>
      <c r="E106" s="316">
        <v>87.3</v>
      </c>
      <c r="F106" s="316">
        <v>90.1</v>
      </c>
      <c r="G106" s="316">
        <v>35</v>
      </c>
      <c r="H106" s="316">
        <v>35</v>
      </c>
      <c r="I106" s="316">
        <v>31.2</v>
      </c>
      <c r="J106" s="316">
        <v>33.5</v>
      </c>
      <c r="K106" s="316">
        <v>23</v>
      </c>
      <c r="L106" s="316">
        <v>23.6</v>
      </c>
      <c r="M106" s="316">
        <v>15.4</v>
      </c>
      <c r="N106" s="316">
        <v>16.8</v>
      </c>
      <c r="O106" s="316">
        <v>13.8</v>
      </c>
      <c r="P106" s="316">
        <v>14.8</v>
      </c>
      <c r="Q106" s="319">
        <v>5.32</v>
      </c>
      <c r="R106" s="159">
        <v>16</v>
      </c>
      <c r="S106" s="316">
        <v>63.1</v>
      </c>
      <c r="T106" s="316">
        <v>2</v>
      </c>
      <c r="U106" s="316">
        <v>1.5</v>
      </c>
      <c r="V106" s="316">
        <v>1.5</v>
      </c>
      <c r="W106" s="316">
        <v>1.5</v>
      </c>
      <c r="X106" s="316">
        <v>6</v>
      </c>
      <c r="Y106" s="316">
        <v>0</v>
      </c>
      <c r="Z106" s="318">
        <v>186.93</v>
      </c>
      <c r="AA106" s="440" t="s">
        <v>85</v>
      </c>
      <c r="AB106" s="316"/>
      <c r="AC106" s="532"/>
      <c r="AD106" s="494"/>
      <c r="AE106" s="531"/>
      <c r="AP106" s="135"/>
      <c r="AQ106" s="135"/>
      <c r="AR106" s="135"/>
      <c r="AS106" s="136"/>
      <c r="AT106" s="135"/>
      <c r="AU106" s="135"/>
      <c r="AV106" s="135"/>
      <c r="AW106" s="135"/>
      <c r="AX106" s="135"/>
    </row>
    <row r="107" spans="1:50" ht="12.75">
      <c r="A107" s="91">
        <v>73</v>
      </c>
      <c r="B107" s="496" t="s">
        <v>847</v>
      </c>
      <c r="C107" s="497" t="s">
        <v>508</v>
      </c>
      <c r="D107" s="502">
        <v>2012</v>
      </c>
      <c r="E107" s="498">
        <v>91.4</v>
      </c>
      <c r="F107" s="498">
        <v>91.7</v>
      </c>
      <c r="G107" s="498">
        <v>33.6</v>
      </c>
      <c r="H107" s="498">
        <v>33.3</v>
      </c>
      <c r="I107" s="498">
        <v>35.3</v>
      </c>
      <c r="J107" s="498">
        <v>43.2</v>
      </c>
      <c r="K107" s="498">
        <v>25.8</v>
      </c>
      <c r="L107" s="498">
        <v>25.8</v>
      </c>
      <c r="M107" s="498">
        <v>15.9</v>
      </c>
      <c r="N107" s="498">
        <v>15.4</v>
      </c>
      <c r="O107" s="498">
        <v>16.2</v>
      </c>
      <c r="P107" s="498">
        <v>14.5</v>
      </c>
      <c r="Q107" s="499">
        <v>6.57</v>
      </c>
      <c r="R107" s="500">
        <v>12</v>
      </c>
      <c r="S107" s="498">
        <v>51.5</v>
      </c>
      <c r="T107" s="498">
        <v>2</v>
      </c>
      <c r="U107" s="498">
        <v>1.5</v>
      </c>
      <c r="V107" s="498">
        <v>1.5</v>
      </c>
      <c r="W107" s="498">
        <v>2</v>
      </c>
      <c r="X107" s="498">
        <v>3.5</v>
      </c>
      <c r="Y107" s="498">
        <v>0.5</v>
      </c>
      <c r="Z107" s="501">
        <v>186.89</v>
      </c>
      <c r="AA107" s="91" t="s">
        <v>85</v>
      </c>
      <c r="AB107" s="502" t="s">
        <v>566</v>
      </c>
      <c r="AC107" s="532"/>
      <c r="AD107" s="494"/>
      <c r="AE107" s="531"/>
      <c r="AP107" s="135"/>
      <c r="AQ107" s="135"/>
      <c r="AR107" s="135"/>
      <c r="AS107" s="136"/>
      <c r="AT107" s="135"/>
      <c r="AU107" s="135"/>
      <c r="AV107" s="135"/>
      <c r="AW107" s="135"/>
      <c r="AX107" s="135"/>
    </row>
    <row r="108" spans="1:50" ht="12" customHeight="1">
      <c r="A108" s="334">
        <v>74</v>
      </c>
      <c r="B108" s="496" t="s">
        <v>848</v>
      </c>
      <c r="C108" s="497" t="s">
        <v>508</v>
      </c>
      <c r="D108" s="502">
        <v>2013</v>
      </c>
      <c r="E108" s="498">
        <v>89.1</v>
      </c>
      <c r="F108" s="498">
        <v>89.3</v>
      </c>
      <c r="G108" s="498">
        <v>41.3</v>
      </c>
      <c r="H108" s="498">
        <v>43.4</v>
      </c>
      <c r="I108" s="498">
        <v>40.3</v>
      </c>
      <c r="J108" s="498">
        <v>42.8</v>
      </c>
      <c r="K108" s="498">
        <v>23.6</v>
      </c>
      <c r="L108" s="498">
        <v>21.8</v>
      </c>
      <c r="M108" s="498">
        <v>14.9</v>
      </c>
      <c r="N108" s="498">
        <v>15.2</v>
      </c>
      <c r="O108" s="498">
        <v>14.5</v>
      </c>
      <c r="P108" s="498">
        <v>14.6</v>
      </c>
      <c r="Q108" s="499">
        <v>5.95</v>
      </c>
      <c r="R108" s="500">
        <v>13</v>
      </c>
      <c r="S108" s="498">
        <v>63.1</v>
      </c>
      <c r="T108" s="498">
        <v>2</v>
      </c>
      <c r="U108" s="498">
        <v>2</v>
      </c>
      <c r="V108" s="498">
        <v>2</v>
      </c>
      <c r="W108" s="498">
        <v>2</v>
      </c>
      <c r="X108" s="498">
        <v>4.5</v>
      </c>
      <c r="Y108" s="498"/>
      <c r="Z108" s="501">
        <v>186.88</v>
      </c>
      <c r="AA108" s="91" t="s">
        <v>85</v>
      </c>
      <c r="AB108" s="503">
        <v>7.5</v>
      </c>
      <c r="AC108" s="532"/>
      <c r="AD108" s="494"/>
      <c r="AE108" s="531"/>
      <c r="AP108" s="135"/>
      <c r="AQ108" s="135"/>
      <c r="AR108" s="135"/>
      <c r="AS108" s="136"/>
      <c r="AT108" s="135"/>
      <c r="AU108" s="135"/>
      <c r="AV108" s="135"/>
      <c r="AW108" s="135"/>
      <c r="AX108" s="135"/>
    </row>
    <row r="109" spans="1:50" ht="14.25" customHeight="1">
      <c r="A109" s="91">
        <v>75</v>
      </c>
      <c r="B109" s="314" t="s">
        <v>678</v>
      </c>
      <c r="C109" s="315" t="s">
        <v>952</v>
      </c>
      <c r="D109" s="320">
        <v>2011</v>
      </c>
      <c r="E109" s="316">
        <v>99.3</v>
      </c>
      <c r="F109" s="316">
        <v>100.8</v>
      </c>
      <c r="G109" s="316">
        <v>35.5</v>
      </c>
      <c r="H109" s="316">
        <v>35</v>
      </c>
      <c r="I109" s="316">
        <v>37.5</v>
      </c>
      <c r="J109" s="316">
        <v>39.5</v>
      </c>
      <c r="K109" s="316">
        <v>23</v>
      </c>
      <c r="L109" s="316">
        <v>23</v>
      </c>
      <c r="M109" s="316">
        <v>15.4</v>
      </c>
      <c r="N109" s="316">
        <v>14.8</v>
      </c>
      <c r="O109" s="316">
        <v>14.1</v>
      </c>
      <c r="P109" s="316">
        <v>13.8</v>
      </c>
      <c r="Q109" s="319">
        <v>6.4</v>
      </c>
      <c r="R109" s="159">
        <v>12</v>
      </c>
      <c r="S109" s="316">
        <v>61</v>
      </c>
      <c r="T109" s="316">
        <v>1</v>
      </c>
      <c r="U109" s="316">
        <v>1.5</v>
      </c>
      <c r="V109" s="316">
        <v>2</v>
      </c>
      <c r="W109" s="316">
        <v>2</v>
      </c>
      <c r="X109" s="316">
        <v>5</v>
      </c>
      <c r="Y109" s="316">
        <v>0</v>
      </c>
      <c r="Z109" s="318">
        <v>186.86</v>
      </c>
      <c r="AA109" s="440" t="s">
        <v>85</v>
      </c>
      <c r="AB109" s="316"/>
      <c r="AC109" s="532"/>
      <c r="AD109" s="494"/>
      <c r="AE109" s="531"/>
      <c r="AP109" s="135"/>
      <c r="AQ109" s="135"/>
      <c r="AR109" s="135"/>
      <c r="AS109" s="136"/>
      <c r="AT109" s="135"/>
      <c r="AU109" s="135"/>
      <c r="AV109" s="135"/>
      <c r="AW109" s="135"/>
      <c r="AX109" s="135"/>
    </row>
    <row r="110" spans="1:50" ht="12.75">
      <c r="A110" s="334">
        <v>76</v>
      </c>
      <c r="B110" s="496" t="s">
        <v>735</v>
      </c>
      <c r="C110" s="497" t="s">
        <v>508</v>
      </c>
      <c r="D110" s="502">
        <v>2015</v>
      </c>
      <c r="E110" s="498">
        <v>97.7</v>
      </c>
      <c r="F110" s="498">
        <v>102.4</v>
      </c>
      <c r="G110" s="498">
        <v>36.1</v>
      </c>
      <c r="H110" s="498">
        <v>38.1</v>
      </c>
      <c r="I110" s="498">
        <v>29.6</v>
      </c>
      <c r="J110" s="498">
        <v>30.2</v>
      </c>
      <c r="K110" s="498">
        <v>25.6</v>
      </c>
      <c r="L110" s="498">
        <v>25.4</v>
      </c>
      <c r="M110" s="498">
        <v>15.4</v>
      </c>
      <c r="N110" s="498">
        <v>14.4</v>
      </c>
      <c r="O110" s="498">
        <v>14.3</v>
      </c>
      <c r="P110" s="498">
        <v>13.8</v>
      </c>
      <c r="Q110" s="499">
        <v>6.3</v>
      </c>
      <c r="R110" s="500">
        <v>12</v>
      </c>
      <c r="S110" s="498">
        <v>78.2</v>
      </c>
      <c r="T110" s="498">
        <v>2</v>
      </c>
      <c r="U110" s="498">
        <v>1</v>
      </c>
      <c r="V110" s="498">
        <v>1.5</v>
      </c>
      <c r="W110" s="498">
        <v>2</v>
      </c>
      <c r="X110" s="498">
        <v>3.5</v>
      </c>
      <c r="Y110" s="498"/>
      <c r="Z110" s="501">
        <v>186.78</v>
      </c>
      <c r="AA110" s="91" t="s">
        <v>85</v>
      </c>
      <c r="AB110" s="503">
        <v>6.5</v>
      </c>
      <c r="AC110" s="532"/>
      <c r="AD110" s="494"/>
      <c r="AE110" s="531"/>
      <c r="AP110" s="135"/>
      <c r="AQ110" s="135"/>
      <c r="AR110" s="135"/>
      <c r="AS110" s="136"/>
      <c r="AT110" s="135"/>
      <c r="AU110" s="135"/>
      <c r="AV110" s="135"/>
      <c r="AW110" s="135"/>
      <c r="AX110" s="135"/>
    </row>
    <row r="111" spans="1:50" ht="12.75">
      <c r="A111" s="91">
        <v>77</v>
      </c>
      <c r="B111" s="496" t="s">
        <v>760</v>
      </c>
      <c r="C111" s="497" t="s">
        <v>508</v>
      </c>
      <c r="D111" s="502">
        <v>2014</v>
      </c>
      <c r="E111" s="498">
        <v>100.2</v>
      </c>
      <c r="F111" s="498">
        <v>95.5</v>
      </c>
      <c r="G111" s="498">
        <v>38.2</v>
      </c>
      <c r="H111" s="498">
        <v>36.6</v>
      </c>
      <c r="I111" s="498">
        <v>28</v>
      </c>
      <c r="J111" s="498">
        <v>25.8</v>
      </c>
      <c r="K111" s="498">
        <v>24.7</v>
      </c>
      <c r="L111" s="498">
        <v>23.5</v>
      </c>
      <c r="M111" s="498">
        <v>15.5</v>
      </c>
      <c r="N111" s="498">
        <v>15.7</v>
      </c>
      <c r="O111" s="498">
        <v>14.8</v>
      </c>
      <c r="P111" s="498">
        <v>14.3</v>
      </c>
      <c r="Q111" s="499">
        <v>6.54</v>
      </c>
      <c r="R111" s="500">
        <v>13</v>
      </c>
      <c r="S111" s="498">
        <v>58.2</v>
      </c>
      <c r="T111" s="498"/>
      <c r="U111" s="498">
        <v>1.5</v>
      </c>
      <c r="V111" s="498">
        <v>2</v>
      </c>
      <c r="W111" s="498">
        <v>2</v>
      </c>
      <c r="X111" s="498">
        <v>6</v>
      </c>
      <c r="Y111" s="498">
        <v>0.5</v>
      </c>
      <c r="Z111" s="501">
        <v>186.48</v>
      </c>
      <c r="AA111" s="91" t="s">
        <v>85</v>
      </c>
      <c r="AB111" s="503">
        <v>5.5</v>
      </c>
      <c r="AC111" s="532"/>
      <c r="AD111" s="494"/>
      <c r="AE111" s="531"/>
      <c r="AP111" s="135"/>
      <c r="AQ111" s="135"/>
      <c r="AR111" s="135"/>
      <c r="AS111" s="136"/>
      <c r="AT111" s="135"/>
      <c r="AU111" s="135"/>
      <c r="AV111" s="135"/>
      <c r="AW111" s="135"/>
      <c r="AX111" s="135"/>
    </row>
    <row r="112" spans="1:50" ht="12.75">
      <c r="A112" s="334">
        <v>78</v>
      </c>
      <c r="B112" s="314" t="s">
        <v>684</v>
      </c>
      <c r="C112" s="315" t="s">
        <v>508</v>
      </c>
      <c r="D112" s="320">
        <v>2010</v>
      </c>
      <c r="E112" s="316">
        <v>95.4</v>
      </c>
      <c r="F112" s="316">
        <v>95.8</v>
      </c>
      <c r="G112" s="316">
        <v>32.5</v>
      </c>
      <c r="H112" s="316">
        <v>32</v>
      </c>
      <c r="I112" s="316">
        <v>28.9</v>
      </c>
      <c r="J112" s="316">
        <v>33.4</v>
      </c>
      <c r="K112" s="316">
        <v>26.6</v>
      </c>
      <c r="L112" s="316">
        <v>26.5</v>
      </c>
      <c r="M112" s="316">
        <v>15.3</v>
      </c>
      <c r="N112" s="316">
        <v>16.4</v>
      </c>
      <c r="O112" s="316">
        <v>14</v>
      </c>
      <c r="P112" s="316">
        <v>14</v>
      </c>
      <c r="Q112" s="319">
        <v>6.5</v>
      </c>
      <c r="R112" s="159">
        <v>12</v>
      </c>
      <c r="S112" s="316">
        <v>73</v>
      </c>
      <c r="T112" s="316">
        <v>0</v>
      </c>
      <c r="U112" s="316">
        <v>1.5</v>
      </c>
      <c r="V112" s="316">
        <v>2</v>
      </c>
      <c r="W112" s="316">
        <v>1.5</v>
      </c>
      <c r="X112" s="316">
        <v>4</v>
      </c>
      <c r="Y112" s="316">
        <v>0</v>
      </c>
      <c r="Z112" s="318">
        <v>186.4</v>
      </c>
      <c r="AA112" s="440" t="s">
        <v>85</v>
      </c>
      <c r="AB112" s="316"/>
      <c r="AC112" s="532"/>
      <c r="AD112" s="494"/>
      <c r="AE112" s="531"/>
      <c r="AP112" s="135"/>
      <c r="AQ112" s="135"/>
      <c r="AR112" s="135"/>
      <c r="AS112" s="136"/>
      <c r="AT112" s="135"/>
      <c r="AU112" s="135"/>
      <c r="AV112" s="135"/>
      <c r="AW112" s="135"/>
      <c r="AX112" s="135"/>
    </row>
    <row r="113" spans="1:50" ht="12.75">
      <c r="A113" s="91">
        <v>79</v>
      </c>
      <c r="B113" s="496" t="s">
        <v>759</v>
      </c>
      <c r="C113" s="497" t="s">
        <v>508</v>
      </c>
      <c r="D113" s="502">
        <v>2014</v>
      </c>
      <c r="E113" s="498">
        <v>92.5</v>
      </c>
      <c r="F113" s="498">
        <v>87.3</v>
      </c>
      <c r="G113" s="498">
        <v>37.6</v>
      </c>
      <c r="H113" s="498">
        <v>40.2</v>
      </c>
      <c r="I113" s="498">
        <v>38.3</v>
      </c>
      <c r="J113" s="498">
        <v>37</v>
      </c>
      <c r="K113" s="498">
        <v>24.2</v>
      </c>
      <c r="L113" s="498">
        <v>24</v>
      </c>
      <c r="M113" s="498">
        <v>15</v>
      </c>
      <c r="N113" s="498">
        <v>15.2</v>
      </c>
      <c r="O113" s="498">
        <v>14.5</v>
      </c>
      <c r="P113" s="498">
        <v>13.7</v>
      </c>
      <c r="Q113" s="499">
        <v>7.35</v>
      </c>
      <c r="R113" s="500">
        <v>12</v>
      </c>
      <c r="S113" s="498">
        <v>75</v>
      </c>
      <c r="T113" s="498">
        <v>1</v>
      </c>
      <c r="U113" s="498">
        <v>1.5</v>
      </c>
      <c r="V113" s="498">
        <v>1</v>
      </c>
      <c r="W113" s="498">
        <v>2</v>
      </c>
      <c r="X113" s="498">
        <v>4.5</v>
      </c>
      <c r="Y113" s="498"/>
      <c r="Z113" s="501">
        <v>186.29</v>
      </c>
      <c r="AA113" s="91" t="s">
        <v>85</v>
      </c>
      <c r="AB113" s="503">
        <v>8.5</v>
      </c>
      <c r="AC113" s="532"/>
      <c r="AD113" s="494"/>
      <c r="AE113" s="531"/>
      <c r="AP113" s="135"/>
      <c r="AQ113" s="135"/>
      <c r="AR113" s="135"/>
      <c r="AS113" s="136"/>
      <c r="AT113" s="135"/>
      <c r="AU113" s="135"/>
      <c r="AV113" s="135"/>
      <c r="AW113" s="135"/>
      <c r="AX113" s="135"/>
    </row>
    <row r="114" spans="1:50" ht="12.75">
      <c r="A114" s="334">
        <v>80</v>
      </c>
      <c r="B114" s="496" t="s">
        <v>749</v>
      </c>
      <c r="C114" s="497" t="s">
        <v>508</v>
      </c>
      <c r="D114" s="503">
        <v>2014</v>
      </c>
      <c r="E114" s="498">
        <v>94.2</v>
      </c>
      <c r="F114" s="498">
        <v>91.8</v>
      </c>
      <c r="G114" s="498">
        <v>38.2</v>
      </c>
      <c r="H114" s="498">
        <v>37.3</v>
      </c>
      <c r="I114" s="498">
        <v>37.7</v>
      </c>
      <c r="J114" s="498">
        <v>37.2</v>
      </c>
      <c r="K114" s="498">
        <v>21.8</v>
      </c>
      <c r="L114" s="498">
        <v>22</v>
      </c>
      <c r="M114" s="498">
        <v>14.3</v>
      </c>
      <c r="N114" s="498">
        <v>14.3</v>
      </c>
      <c r="O114" s="498">
        <v>13.4</v>
      </c>
      <c r="P114" s="498">
        <v>13.6</v>
      </c>
      <c r="Q114" s="499">
        <v>5.81</v>
      </c>
      <c r="R114" s="500">
        <v>14</v>
      </c>
      <c r="S114" s="498">
        <v>75.5</v>
      </c>
      <c r="T114" s="498">
        <v>2</v>
      </c>
      <c r="U114" s="498">
        <v>2</v>
      </c>
      <c r="V114" s="498">
        <v>2</v>
      </c>
      <c r="W114" s="498">
        <v>2</v>
      </c>
      <c r="X114" s="498">
        <v>6.5</v>
      </c>
      <c r="Y114" s="498"/>
      <c r="Z114" s="501">
        <v>185.92</v>
      </c>
      <c r="AA114" s="91" t="s">
        <v>85</v>
      </c>
      <c r="AB114" s="503">
        <v>5.5</v>
      </c>
      <c r="AC114" s="532"/>
      <c r="AD114" s="494"/>
      <c r="AE114" s="531"/>
      <c r="AP114" s="135"/>
      <c r="AQ114" s="135"/>
      <c r="AR114" s="135"/>
      <c r="AS114" s="136"/>
      <c r="AT114" s="135"/>
      <c r="AU114" s="135"/>
      <c r="AV114" s="135"/>
      <c r="AW114" s="135"/>
      <c r="AX114" s="135"/>
    </row>
    <row r="115" spans="1:50" ht="12.75">
      <c r="A115" s="91">
        <v>81</v>
      </c>
      <c r="B115" s="496" t="s">
        <v>849</v>
      </c>
      <c r="C115" s="497" t="s">
        <v>508</v>
      </c>
      <c r="D115" s="502">
        <v>2014</v>
      </c>
      <c r="E115" s="498">
        <v>94.3</v>
      </c>
      <c r="F115" s="498">
        <v>90.8</v>
      </c>
      <c r="G115" s="498">
        <v>42.1</v>
      </c>
      <c r="H115" s="498">
        <v>49.9</v>
      </c>
      <c r="I115" s="498">
        <v>29.7</v>
      </c>
      <c r="J115" s="498">
        <v>30.1</v>
      </c>
      <c r="K115" s="498">
        <v>24.9</v>
      </c>
      <c r="L115" s="498">
        <v>25.1</v>
      </c>
      <c r="M115" s="498">
        <v>14.1</v>
      </c>
      <c r="N115" s="498">
        <v>14.6</v>
      </c>
      <c r="O115" s="498">
        <v>14.1</v>
      </c>
      <c r="P115" s="498">
        <v>14.6</v>
      </c>
      <c r="Q115" s="499">
        <v>6.52</v>
      </c>
      <c r="R115" s="500">
        <v>12</v>
      </c>
      <c r="S115" s="498">
        <v>66.6</v>
      </c>
      <c r="T115" s="498"/>
      <c r="U115" s="498">
        <v>2</v>
      </c>
      <c r="V115" s="498">
        <v>1.5</v>
      </c>
      <c r="W115" s="498">
        <v>2</v>
      </c>
      <c r="X115" s="498">
        <v>5.5</v>
      </c>
      <c r="Y115" s="498"/>
      <c r="Z115" s="501">
        <v>185.69</v>
      </c>
      <c r="AA115" s="91" t="s">
        <v>85</v>
      </c>
      <c r="AB115" s="503">
        <v>6.5</v>
      </c>
      <c r="AC115" s="532"/>
      <c r="AD115" s="494"/>
      <c r="AE115" s="531"/>
      <c r="AP115" s="135"/>
      <c r="AQ115" s="135"/>
      <c r="AR115" s="135"/>
      <c r="AS115" s="136"/>
      <c r="AT115" s="135"/>
      <c r="AU115" s="135"/>
      <c r="AV115" s="135"/>
      <c r="AW115" s="135"/>
      <c r="AX115" s="135"/>
    </row>
    <row r="116" spans="1:50" ht="13.5" customHeight="1">
      <c r="A116" s="334">
        <v>82</v>
      </c>
      <c r="B116" s="314" t="s">
        <v>421</v>
      </c>
      <c r="C116" s="315" t="s">
        <v>953</v>
      </c>
      <c r="D116" s="317">
        <v>2013</v>
      </c>
      <c r="E116" s="316">
        <v>80.5</v>
      </c>
      <c r="F116" s="316">
        <v>81.1</v>
      </c>
      <c r="G116" s="316">
        <v>21</v>
      </c>
      <c r="H116" s="316">
        <v>24</v>
      </c>
      <c r="I116" s="316">
        <v>26</v>
      </c>
      <c r="J116" s="316">
        <v>42.2</v>
      </c>
      <c r="K116" s="316">
        <v>22.7</v>
      </c>
      <c r="L116" s="316">
        <v>23.8</v>
      </c>
      <c r="M116" s="316">
        <v>16.1</v>
      </c>
      <c r="N116" s="316">
        <v>16.5</v>
      </c>
      <c r="O116" s="316">
        <v>18</v>
      </c>
      <c r="P116" s="316">
        <v>15.6</v>
      </c>
      <c r="Q116" s="319">
        <v>4.99</v>
      </c>
      <c r="R116" s="317">
        <v>15</v>
      </c>
      <c r="S116" s="316">
        <v>58</v>
      </c>
      <c r="T116" s="316">
        <v>2</v>
      </c>
      <c r="U116" s="316">
        <v>2</v>
      </c>
      <c r="V116" s="316">
        <v>2</v>
      </c>
      <c r="W116" s="316">
        <v>2</v>
      </c>
      <c r="X116" s="316">
        <v>6.5</v>
      </c>
      <c r="Y116" s="520"/>
      <c r="Z116" s="318">
        <v>185.48</v>
      </c>
      <c r="AA116" s="318" t="s">
        <v>85</v>
      </c>
      <c r="AB116" s="521"/>
      <c r="AC116" s="532"/>
      <c r="AD116" s="494"/>
      <c r="AE116" s="531"/>
      <c r="AP116" s="135"/>
      <c r="AQ116" s="135"/>
      <c r="AR116" s="135"/>
      <c r="AS116" s="136"/>
      <c r="AT116" s="135"/>
      <c r="AU116" s="135"/>
      <c r="AV116" s="135"/>
      <c r="AW116" s="135"/>
      <c r="AX116" s="135"/>
    </row>
    <row r="117" spans="1:50" ht="12.75">
      <c r="A117" s="91">
        <v>83</v>
      </c>
      <c r="B117" s="314" t="s">
        <v>432</v>
      </c>
      <c r="C117" s="315" t="s">
        <v>394</v>
      </c>
      <c r="D117" s="331">
        <v>2014</v>
      </c>
      <c r="E117" s="316">
        <v>89.9</v>
      </c>
      <c r="F117" s="316">
        <v>87.5</v>
      </c>
      <c r="G117" s="316">
        <v>38.5</v>
      </c>
      <c r="H117" s="316">
        <v>34.7</v>
      </c>
      <c r="I117" s="316">
        <v>38.4</v>
      </c>
      <c r="J117" s="316">
        <v>41.5</v>
      </c>
      <c r="K117" s="316">
        <v>24.8</v>
      </c>
      <c r="L117" s="316">
        <v>24.6</v>
      </c>
      <c r="M117" s="316">
        <v>14.6</v>
      </c>
      <c r="N117" s="316">
        <v>15.3</v>
      </c>
      <c r="O117" s="316">
        <v>13.6</v>
      </c>
      <c r="P117" s="316">
        <v>13.3</v>
      </c>
      <c r="Q117" s="316">
        <v>6.64</v>
      </c>
      <c r="R117" s="317">
        <v>15</v>
      </c>
      <c r="S117" s="316">
        <v>53.4</v>
      </c>
      <c r="T117" s="316">
        <v>2</v>
      </c>
      <c r="U117" s="316">
        <v>1.5</v>
      </c>
      <c r="V117" s="316">
        <v>2</v>
      </c>
      <c r="W117" s="316">
        <v>1</v>
      </c>
      <c r="X117" s="316">
        <v>5</v>
      </c>
      <c r="Y117" s="316">
        <v>0.5</v>
      </c>
      <c r="Z117" s="318">
        <v>185.27</v>
      </c>
      <c r="AA117" s="318" t="s">
        <v>85</v>
      </c>
      <c r="AB117" s="319"/>
      <c r="AC117" s="532"/>
      <c r="AD117" s="494"/>
      <c r="AE117" s="531"/>
      <c r="AP117" s="135"/>
      <c r="AQ117" s="135"/>
      <c r="AR117" s="135"/>
      <c r="AS117" s="136"/>
      <c r="AT117" s="135"/>
      <c r="AU117" s="135"/>
      <c r="AV117" s="135"/>
      <c r="AW117" s="135"/>
      <c r="AX117" s="135"/>
    </row>
    <row r="118" spans="1:50" ht="12.75">
      <c r="A118" s="334">
        <v>84</v>
      </c>
      <c r="B118" s="314" t="s">
        <v>533</v>
      </c>
      <c r="C118" s="315" t="s">
        <v>951</v>
      </c>
      <c r="D118" s="320">
        <v>1988</v>
      </c>
      <c r="E118" s="316">
        <v>97.2</v>
      </c>
      <c r="F118" s="316">
        <v>96.9</v>
      </c>
      <c r="G118" s="316">
        <v>37.1</v>
      </c>
      <c r="H118" s="316">
        <v>38.5</v>
      </c>
      <c r="I118" s="316">
        <v>36.5</v>
      </c>
      <c r="J118" s="316">
        <v>42.4</v>
      </c>
      <c r="K118" s="316">
        <v>23</v>
      </c>
      <c r="L118" s="316">
        <v>23.4</v>
      </c>
      <c r="M118" s="316">
        <v>15.3</v>
      </c>
      <c r="N118" s="316">
        <v>15.6</v>
      </c>
      <c r="O118" s="316">
        <v>13.8</v>
      </c>
      <c r="P118" s="316">
        <v>13.6</v>
      </c>
      <c r="Q118" s="319">
        <v>6.46</v>
      </c>
      <c r="R118" s="331">
        <v>12</v>
      </c>
      <c r="S118" s="316">
        <v>65.1</v>
      </c>
      <c r="T118" s="316">
        <v>0</v>
      </c>
      <c r="U118" s="316">
        <v>1</v>
      </c>
      <c r="V118" s="316">
        <v>1.5</v>
      </c>
      <c r="W118" s="316">
        <v>2</v>
      </c>
      <c r="X118" s="316">
        <v>5.5</v>
      </c>
      <c r="Y118" s="316">
        <v>0</v>
      </c>
      <c r="Z118" s="318">
        <v>185.26</v>
      </c>
      <c r="AA118" s="318" t="s">
        <v>85</v>
      </c>
      <c r="AB118" s="316"/>
      <c r="AC118" s="532"/>
      <c r="AD118" s="494"/>
      <c r="AE118" s="531"/>
      <c r="AP118" s="135"/>
      <c r="AQ118" s="135"/>
      <c r="AR118" s="135"/>
      <c r="AS118" s="136"/>
      <c r="AT118" s="135"/>
      <c r="AU118" s="135"/>
      <c r="AV118" s="135"/>
      <c r="AW118" s="135"/>
      <c r="AX118" s="135"/>
    </row>
    <row r="119" spans="1:50" ht="12.75">
      <c r="A119" s="91">
        <v>85</v>
      </c>
      <c r="B119" s="496" t="s">
        <v>850</v>
      </c>
      <c r="C119" s="497" t="s">
        <v>508</v>
      </c>
      <c r="D119" s="502">
        <v>2014</v>
      </c>
      <c r="E119" s="498">
        <v>91.5</v>
      </c>
      <c r="F119" s="498">
        <v>91</v>
      </c>
      <c r="G119" s="498">
        <v>31.7</v>
      </c>
      <c r="H119" s="498">
        <v>34.2</v>
      </c>
      <c r="I119" s="498">
        <v>31.5</v>
      </c>
      <c r="J119" s="498">
        <v>39.4</v>
      </c>
      <c r="K119" s="498">
        <v>23.6</v>
      </c>
      <c r="L119" s="498">
        <v>25.6</v>
      </c>
      <c r="M119" s="498">
        <v>14.7</v>
      </c>
      <c r="N119" s="498">
        <v>15.1</v>
      </c>
      <c r="O119" s="498">
        <v>14</v>
      </c>
      <c r="P119" s="498">
        <v>13.2</v>
      </c>
      <c r="Q119" s="499">
        <v>6.71</v>
      </c>
      <c r="R119" s="500">
        <v>13</v>
      </c>
      <c r="S119" s="498">
        <v>77</v>
      </c>
      <c r="T119" s="498"/>
      <c r="U119" s="498">
        <v>2</v>
      </c>
      <c r="V119" s="498">
        <v>2</v>
      </c>
      <c r="W119" s="498">
        <v>2</v>
      </c>
      <c r="X119" s="498">
        <v>5.5</v>
      </c>
      <c r="Y119" s="498"/>
      <c r="Z119" s="501">
        <v>185.25</v>
      </c>
      <c r="AA119" s="91" t="s">
        <v>85</v>
      </c>
      <c r="AB119" s="502" t="s">
        <v>319</v>
      </c>
      <c r="AC119" s="532"/>
      <c r="AD119" s="494"/>
      <c r="AE119" s="531"/>
      <c r="AP119" s="135"/>
      <c r="AQ119" s="135"/>
      <c r="AR119" s="135"/>
      <c r="AS119" s="136"/>
      <c r="AT119" s="135"/>
      <c r="AU119" s="135"/>
      <c r="AV119" s="135"/>
      <c r="AW119" s="135"/>
      <c r="AX119" s="135"/>
    </row>
    <row r="120" spans="1:50" ht="12.75">
      <c r="A120" s="334">
        <v>86</v>
      </c>
      <c r="B120" s="496" t="s">
        <v>725</v>
      </c>
      <c r="C120" s="497" t="s">
        <v>508</v>
      </c>
      <c r="D120" s="503">
        <v>2014</v>
      </c>
      <c r="E120" s="498">
        <v>101</v>
      </c>
      <c r="F120" s="498">
        <v>99.3</v>
      </c>
      <c r="G120" s="498">
        <v>31.4</v>
      </c>
      <c r="H120" s="498">
        <v>35.8</v>
      </c>
      <c r="I120" s="498">
        <v>33.4</v>
      </c>
      <c r="J120" s="498">
        <v>35.6</v>
      </c>
      <c r="K120" s="498">
        <v>24.4</v>
      </c>
      <c r="L120" s="498">
        <v>24.3</v>
      </c>
      <c r="M120" s="498">
        <v>16.3</v>
      </c>
      <c r="N120" s="498">
        <v>14.6</v>
      </c>
      <c r="O120" s="498">
        <v>14.8</v>
      </c>
      <c r="P120" s="498">
        <v>15.2</v>
      </c>
      <c r="Q120" s="499">
        <v>6.38</v>
      </c>
      <c r="R120" s="500">
        <v>10</v>
      </c>
      <c r="S120" s="498">
        <v>62.7</v>
      </c>
      <c r="T120" s="498">
        <v>1</v>
      </c>
      <c r="U120" s="498">
        <v>0.5</v>
      </c>
      <c r="V120" s="498">
        <v>1.5</v>
      </c>
      <c r="W120" s="498">
        <v>2</v>
      </c>
      <c r="X120" s="498">
        <v>4</v>
      </c>
      <c r="Y120" s="498"/>
      <c r="Z120" s="501">
        <v>185.11</v>
      </c>
      <c r="AA120" s="91" t="s">
        <v>85</v>
      </c>
      <c r="AB120" s="502" t="s">
        <v>319</v>
      </c>
      <c r="AC120" s="532"/>
      <c r="AD120" s="494"/>
      <c r="AE120" s="531"/>
      <c r="AP120" s="135"/>
      <c r="AQ120" s="135"/>
      <c r="AR120" s="135"/>
      <c r="AS120" s="136"/>
      <c r="AT120" s="135"/>
      <c r="AU120" s="135"/>
      <c r="AV120" s="135"/>
      <c r="AW120" s="135"/>
      <c r="AX120" s="135"/>
    </row>
    <row r="121" spans="1:50" ht="12.75">
      <c r="A121" s="91">
        <v>87</v>
      </c>
      <c r="B121" s="496" t="s">
        <v>723</v>
      </c>
      <c r="C121" s="497" t="s">
        <v>508</v>
      </c>
      <c r="D121" s="503">
        <v>2014</v>
      </c>
      <c r="E121" s="498">
        <v>87.5</v>
      </c>
      <c r="F121" s="498">
        <v>88.2</v>
      </c>
      <c r="G121" s="498">
        <v>35.6</v>
      </c>
      <c r="H121" s="498">
        <v>35.5</v>
      </c>
      <c r="I121" s="498">
        <v>28.2</v>
      </c>
      <c r="J121" s="498">
        <v>29.6</v>
      </c>
      <c r="K121" s="498">
        <v>25.5</v>
      </c>
      <c r="L121" s="498">
        <v>25.4</v>
      </c>
      <c r="M121" s="498">
        <v>14.9</v>
      </c>
      <c r="N121" s="498">
        <v>15</v>
      </c>
      <c r="O121" s="498">
        <v>14.3</v>
      </c>
      <c r="P121" s="498">
        <v>14.7</v>
      </c>
      <c r="Q121" s="499">
        <v>6.99</v>
      </c>
      <c r="R121" s="500">
        <v>12</v>
      </c>
      <c r="S121" s="498">
        <v>73.8</v>
      </c>
      <c r="T121" s="498">
        <v>2</v>
      </c>
      <c r="U121" s="498">
        <v>1.5</v>
      </c>
      <c r="V121" s="498">
        <v>1.5</v>
      </c>
      <c r="W121" s="498">
        <v>2</v>
      </c>
      <c r="X121" s="498">
        <v>4.5</v>
      </c>
      <c r="Y121" s="498"/>
      <c r="Z121" s="501">
        <v>184.87</v>
      </c>
      <c r="AA121" s="91" t="s">
        <v>85</v>
      </c>
      <c r="AB121" s="503">
        <v>7.5</v>
      </c>
      <c r="AC121" s="532"/>
      <c r="AD121" s="494"/>
      <c r="AE121" s="531"/>
      <c r="AP121" s="135"/>
      <c r="AQ121" s="135"/>
      <c r="AR121" s="135"/>
      <c r="AS121" s="136"/>
      <c r="AT121" s="135"/>
      <c r="AU121" s="135"/>
      <c r="AV121" s="135"/>
      <c r="AW121" s="135"/>
      <c r="AX121" s="135"/>
    </row>
    <row r="122" spans="1:50" ht="12.75">
      <c r="A122" s="334">
        <v>88</v>
      </c>
      <c r="B122" s="496" t="s">
        <v>851</v>
      </c>
      <c r="C122" s="497" t="s">
        <v>508</v>
      </c>
      <c r="D122" s="502">
        <v>2014</v>
      </c>
      <c r="E122" s="498">
        <v>85.9</v>
      </c>
      <c r="F122" s="498">
        <v>84.4</v>
      </c>
      <c r="G122" s="498">
        <v>38.5</v>
      </c>
      <c r="H122" s="498">
        <v>39.4</v>
      </c>
      <c r="I122" s="498">
        <v>28.1</v>
      </c>
      <c r="J122" s="498">
        <v>25.1</v>
      </c>
      <c r="K122" s="498">
        <v>26.6</v>
      </c>
      <c r="L122" s="498">
        <v>26.7</v>
      </c>
      <c r="M122" s="498">
        <v>15.4</v>
      </c>
      <c r="N122" s="498">
        <v>15.2</v>
      </c>
      <c r="O122" s="498">
        <v>15.3</v>
      </c>
      <c r="P122" s="498">
        <v>15.2</v>
      </c>
      <c r="Q122" s="499">
        <v>6.28</v>
      </c>
      <c r="R122" s="500">
        <v>13</v>
      </c>
      <c r="S122" s="498">
        <v>65.8</v>
      </c>
      <c r="T122" s="498">
        <v>1.5</v>
      </c>
      <c r="U122" s="498">
        <v>1</v>
      </c>
      <c r="V122" s="498">
        <v>2</v>
      </c>
      <c r="W122" s="498">
        <v>2</v>
      </c>
      <c r="X122" s="498">
        <v>5</v>
      </c>
      <c r="Y122" s="498">
        <v>1</v>
      </c>
      <c r="Z122" s="501">
        <v>184.77</v>
      </c>
      <c r="AA122" s="91" t="s">
        <v>85</v>
      </c>
      <c r="AB122" s="503">
        <v>7.5</v>
      </c>
      <c r="AC122" s="532"/>
      <c r="AD122" s="494"/>
      <c r="AE122" s="531"/>
      <c r="AP122" s="135"/>
      <c r="AQ122" s="135"/>
      <c r="AR122" s="135"/>
      <c r="AS122" s="136"/>
      <c r="AT122" s="135"/>
      <c r="AU122" s="135"/>
      <c r="AV122" s="135"/>
      <c r="AW122" s="135"/>
      <c r="AX122" s="135"/>
    </row>
    <row r="123" spans="1:50" ht="12.75">
      <c r="A123" s="91">
        <v>89</v>
      </c>
      <c r="B123" s="496" t="s">
        <v>852</v>
      </c>
      <c r="C123" s="497" t="s">
        <v>508</v>
      </c>
      <c r="D123" s="502">
        <v>2015</v>
      </c>
      <c r="E123" s="498">
        <v>97.1</v>
      </c>
      <c r="F123" s="498">
        <v>98.6</v>
      </c>
      <c r="G123" s="498">
        <v>38.6</v>
      </c>
      <c r="H123" s="498">
        <v>37.4</v>
      </c>
      <c r="I123" s="498">
        <v>31.3</v>
      </c>
      <c r="J123" s="498">
        <v>32.5</v>
      </c>
      <c r="K123" s="498">
        <v>23.8</v>
      </c>
      <c r="L123" s="498">
        <v>23.8</v>
      </c>
      <c r="M123" s="498">
        <v>14.3</v>
      </c>
      <c r="N123" s="498">
        <v>14.4</v>
      </c>
      <c r="O123" s="498">
        <v>14</v>
      </c>
      <c r="P123" s="498">
        <v>14.4</v>
      </c>
      <c r="Q123" s="499">
        <v>6.23</v>
      </c>
      <c r="R123" s="500">
        <v>13</v>
      </c>
      <c r="S123" s="498">
        <v>75.3</v>
      </c>
      <c r="T123" s="498">
        <v>1</v>
      </c>
      <c r="U123" s="498">
        <v>2</v>
      </c>
      <c r="V123" s="498">
        <v>1.5</v>
      </c>
      <c r="W123" s="498">
        <v>2</v>
      </c>
      <c r="X123" s="498">
        <v>4</v>
      </c>
      <c r="Y123" s="498">
        <v>0.5</v>
      </c>
      <c r="Z123" s="501">
        <v>184.76</v>
      </c>
      <c r="AA123" s="91" t="s">
        <v>85</v>
      </c>
      <c r="AB123" s="502" t="s">
        <v>387</v>
      </c>
      <c r="AC123" s="532"/>
      <c r="AD123" s="494"/>
      <c r="AE123" s="531"/>
      <c r="AP123" s="135"/>
      <c r="AQ123" s="135"/>
      <c r="AR123" s="135"/>
      <c r="AS123" s="136"/>
      <c r="AT123" s="135"/>
      <c r="AU123" s="135"/>
      <c r="AV123" s="135"/>
      <c r="AW123" s="135"/>
      <c r="AX123" s="135"/>
    </row>
    <row r="124" spans="1:50" ht="12.75">
      <c r="A124" s="334">
        <v>90</v>
      </c>
      <c r="B124" s="314" t="s">
        <v>600</v>
      </c>
      <c r="C124" s="315" t="s">
        <v>952</v>
      </c>
      <c r="D124" s="320">
        <v>2011</v>
      </c>
      <c r="E124" s="316">
        <v>95.5</v>
      </c>
      <c r="F124" s="316">
        <v>98.5</v>
      </c>
      <c r="G124" s="316">
        <v>31.5</v>
      </c>
      <c r="H124" s="316">
        <v>33.5</v>
      </c>
      <c r="I124" s="316">
        <v>29</v>
      </c>
      <c r="J124" s="316">
        <v>32.5</v>
      </c>
      <c r="K124" s="316">
        <v>24.7</v>
      </c>
      <c r="L124" s="316">
        <v>25</v>
      </c>
      <c r="M124" s="316">
        <v>14.9</v>
      </c>
      <c r="N124" s="316">
        <v>15.6</v>
      </c>
      <c r="O124" s="316">
        <v>13.9</v>
      </c>
      <c r="P124" s="316">
        <v>13.5</v>
      </c>
      <c r="Q124" s="319">
        <v>5.94</v>
      </c>
      <c r="R124" s="159">
        <v>13</v>
      </c>
      <c r="S124" s="316">
        <v>76</v>
      </c>
      <c r="T124" s="316">
        <v>1</v>
      </c>
      <c r="U124" s="316">
        <v>1.5</v>
      </c>
      <c r="V124" s="316">
        <v>2</v>
      </c>
      <c r="W124" s="316">
        <v>2</v>
      </c>
      <c r="X124" s="316">
        <v>4</v>
      </c>
      <c r="Y124" s="316">
        <v>0</v>
      </c>
      <c r="Z124" s="318">
        <v>184.44</v>
      </c>
      <c r="AA124" s="440" t="s">
        <v>85</v>
      </c>
      <c r="AB124" s="316"/>
      <c r="AC124" s="532"/>
      <c r="AD124" s="494"/>
      <c r="AE124" s="531"/>
      <c r="AP124" s="135"/>
      <c r="AQ124" s="135"/>
      <c r="AR124" s="135"/>
      <c r="AS124" s="136"/>
      <c r="AT124" s="135"/>
      <c r="AU124" s="135"/>
      <c r="AV124" s="135"/>
      <c r="AW124" s="135"/>
      <c r="AX124" s="135"/>
    </row>
    <row r="125" spans="1:50" ht="12.75">
      <c r="A125" s="91">
        <v>91</v>
      </c>
      <c r="B125" s="496" t="s">
        <v>853</v>
      </c>
      <c r="C125" s="497" t="s">
        <v>508</v>
      </c>
      <c r="D125" s="502">
        <v>2014</v>
      </c>
      <c r="E125" s="498">
        <v>104.5</v>
      </c>
      <c r="F125" s="498">
        <v>108</v>
      </c>
      <c r="G125" s="498">
        <v>34.7</v>
      </c>
      <c r="H125" s="498">
        <v>38.5</v>
      </c>
      <c r="I125" s="498">
        <v>26.7</v>
      </c>
      <c r="J125" s="498">
        <v>33.4</v>
      </c>
      <c r="K125" s="498">
        <v>24</v>
      </c>
      <c r="L125" s="498">
        <v>23.7</v>
      </c>
      <c r="M125" s="498">
        <v>13.5</v>
      </c>
      <c r="N125" s="498">
        <v>14.2</v>
      </c>
      <c r="O125" s="498">
        <v>13.5</v>
      </c>
      <c r="P125" s="498">
        <v>13.8</v>
      </c>
      <c r="Q125" s="499">
        <v>6.03</v>
      </c>
      <c r="R125" s="500">
        <v>12</v>
      </c>
      <c r="S125" s="498">
        <v>74.5</v>
      </c>
      <c r="T125" s="498"/>
      <c r="U125" s="498">
        <v>2</v>
      </c>
      <c r="V125" s="498">
        <v>2</v>
      </c>
      <c r="W125" s="498">
        <v>2</v>
      </c>
      <c r="X125" s="498">
        <v>4</v>
      </c>
      <c r="Y125" s="498">
        <v>0.5</v>
      </c>
      <c r="Z125" s="501">
        <v>184.2</v>
      </c>
      <c r="AA125" s="91" t="s">
        <v>85</v>
      </c>
      <c r="AB125" s="502" t="s">
        <v>319</v>
      </c>
      <c r="AC125" s="532"/>
      <c r="AD125" s="494"/>
      <c r="AE125" s="531"/>
      <c r="AP125" s="135"/>
      <c r="AQ125" s="135"/>
      <c r="AR125" s="135"/>
      <c r="AS125" s="136"/>
      <c r="AT125" s="135"/>
      <c r="AU125" s="135"/>
      <c r="AV125" s="135"/>
      <c r="AW125" s="135"/>
      <c r="AX125" s="135"/>
    </row>
    <row r="126" spans="1:50" ht="12.75">
      <c r="A126" s="334">
        <v>92</v>
      </c>
      <c r="B126" s="496" t="s">
        <v>854</v>
      </c>
      <c r="C126" s="497" t="s">
        <v>508</v>
      </c>
      <c r="D126" s="502">
        <v>2015</v>
      </c>
      <c r="E126" s="498">
        <v>83.3</v>
      </c>
      <c r="F126" s="498">
        <v>85.3</v>
      </c>
      <c r="G126" s="498">
        <v>42.7</v>
      </c>
      <c r="H126" s="498">
        <v>42.3</v>
      </c>
      <c r="I126" s="498">
        <v>32.7</v>
      </c>
      <c r="J126" s="498">
        <v>43.6</v>
      </c>
      <c r="K126" s="498">
        <v>25.2</v>
      </c>
      <c r="L126" s="498">
        <v>25.3</v>
      </c>
      <c r="M126" s="498">
        <v>15.8</v>
      </c>
      <c r="N126" s="498">
        <v>15.3</v>
      </c>
      <c r="O126" s="498">
        <v>14.1</v>
      </c>
      <c r="P126" s="498">
        <v>14.4</v>
      </c>
      <c r="Q126" s="499">
        <v>7</v>
      </c>
      <c r="R126" s="500">
        <v>11</v>
      </c>
      <c r="S126" s="498">
        <v>66.3</v>
      </c>
      <c r="T126" s="498"/>
      <c r="U126" s="498">
        <v>2</v>
      </c>
      <c r="V126" s="498">
        <v>2</v>
      </c>
      <c r="W126" s="498">
        <v>2</v>
      </c>
      <c r="X126" s="498">
        <v>4</v>
      </c>
      <c r="Y126" s="498"/>
      <c r="Z126" s="501">
        <v>184.16</v>
      </c>
      <c r="AA126" s="91" t="s">
        <v>85</v>
      </c>
      <c r="AB126" s="503">
        <v>6.5</v>
      </c>
      <c r="AC126" s="532"/>
      <c r="AD126" s="494"/>
      <c r="AE126" s="531"/>
      <c r="AP126" s="135"/>
      <c r="AQ126" s="135"/>
      <c r="AR126" s="135"/>
      <c r="AS126" s="136"/>
      <c r="AT126" s="135"/>
      <c r="AU126" s="135"/>
      <c r="AV126" s="135"/>
      <c r="AW126" s="135"/>
      <c r="AX126" s="135"/>
    </row>
    <row r="127" spans="1:50" ht="12.75">
      <c r="A127" s="91">
        <v>93</v>
      </c>
      <c r="B127" s="496" t="s">
        <v>855</v>
      </c>
      <c r="C127" s="497" t="s">
        <v>508</v>
      </c>
      <c r="D127" s="503">
        <v>2014</v>
      </c>
      <c r="E127" s="498">
        <v>89.3</v>
      </c>
      <c r="F127" s="498">
        <v>85</v>
      </c>
      <c r="G127" s="498">
        <v>35.8</v>
      </c>
      <c r="H127" s="498">
        <v>33.2</v>
      </c>
      <c r="I127" s="498">
        <v>27.2</v>
      </c>
      <c r="J127" s="498">
        <v>25.8</v>
      </c>
      <c r="K127" s="498">
        <v>25.2</v>
      </c>
      <c r="L127" s="498">
        <v>25</v>
      </c>
      <c r="M127" s="498">
        <v>15</v>
      </c>
      <c r="N127" s="498">
        <v>15</v>
      </c>
      <c r="O127" s="498">
        <v>15.8</v>
      </c>
      <c r="P127" s="498">
        <v>15.6</v>
      </c>
      <c r="Q127" s="499">
        <v>6.59</v>
      </c>
      <c r="R127" s="500">
        <v>13</v>
      </c>
      <c r="S127" s="498">
        <v>67.4</v>
      </c>
      <c r="T127" s="498">
        <v>1</v>
      </c>
      <c r="U127" s="498">
        <v>2</v>
      </c>
      <c r="V127" s="498">
        <v>2</v>
      </c>
      <c r="W127" s="498">
        <v>2</v>
      </c>
      <c r="X127" s="498">
        <v>3.5</v>
      </c>
      <c r="Y127" s="498">
        <v>0.5</v>
      </c>
      <c r="Z127" s="501">
        <v>183.51</v>
      </c>
      <c r="AA127" s="91" t="s">
        <v>85</v>
      </c>
      <c r="AB127" s="503">
        <v>6.5</v>
      </c>
      <c r="AC127" s="532"/>
      <c r="AD127" s="494"/>
      <c r="AE127" s="531"/>
      <c r="AP127" s="135"/>
      <c r="AQ127" s="135"/>
      <c r="AR127" s="135"/>
      <c r="AS127" s="136"/>
      <c r="AT127" s="135"/>
      <c r="AU127" s="135"/>
      <c r="AV127" s="135"/>
      <c r="AW127" s="135"/>
      <c r="AX127" s="135"/>
    </row>
    <row r="128" spans="1:50" ht="12.75">
      <c r="A128" s="334">
        <v>94</v>
      </c>
      <c r="B128" s="496" t="s">
        <v>856</v>
      </c>
      <c r="C128" s="497" t="s">
        <v>508</v>
      </c>
      <c r="D128" s="503">
        <v>2015</v>
      </c>
      <c r="E128" s="498">
        <v>103.8</v>
      </c>
      <c r="F128" s="498">
        <v>104.7</v>
      </c>
      <c r="G128" s="498">
        <v>32.7</v>
      </c>
      <c r="H128" s="498">
        <v>28.5</v>
      </c>
      <c r="I128" s="498">
        <v>34.8</v>
      </c>
      <c r="J128" s="498">
        <v>31</v>
      </c>
      <c r="K128" s="498">
        <v>22.5</v>
      </c>
      <c r="L128" s="498">
        <v>21.9</v>
      </c>
      <c r="M128" s="498">
        <v>15.3</v>
      </c>
      <c r="N128" s="498">
        <v>15.5</v>
      </c>
      <c r="O128" s="498">
        <v>15.2</v>
      </c>
      <c r="P128" s="498">
        <v>15.2</v>
      </c>
      <c r="Q128" s="499">
        <v>6.42</v>
      </c>
      <c r="R128" s="500">
        <v>10</v>
      </c>
      <c r="S128" s="498">
        <v>69.6</v>
      </c>
      <c r="T128" s="498"/>
      <c r="U128" s="498">
        <v>1</v>
      </c>
      <c r="V128" s="498">
        <v>0.5</v>
      </c>
      <c r="W128" s="498">
        <v>2</v>
      </c>
      <c r="X128" s="498">
        <v>4.5</v>
      </c>
      <c r="Y128" s="498"/>
      <c r="Z128" s="501">
        <v>183.24</v>
      </c>
      <c r="AA128" s="91" t="s">
        <v>85</v>
      </c>
      <c r="AB128" s="502" t="s">
        <v>319</v>
      </c>
      <c r="AC128" s="532"/>
      <c r="AD128" s="494"/>
      <c r="AE128" s="531"/>
      <c r="AP128" s="135"/>
      <c r="AQ128" s="135"/>
      <c r="AR128" s="135"/>
      <c r="AS128" s="136"/>
      <c r="AT128" s="135"/>
      <c r="AU128" s="135"/>
      <c r="AV128" s="135"/>
      <c r="AW128" s="135"/>
      <c r="AX128" s="135"/>
    </row>
    <row r="129" spans="1:50" ht="12.75">
      <c r="A129" s="91">
        <v>95</v>
      </c>
      <c r="B129" s="496" t="s">
        <v>857</v>
      </c>
      <c r="C129" s="497" t="s">
        <v>508</v>
      </c>
      <c r="D129" s="502">
        <v>2013</v>
      </c>
      <c r="E129" s="498">
        <v>88.7</v>
      </c>
      <c r="F129" s="498">
        <v>92.2</v>
      </c>
      <c r="G129" s="498">
        <v>22</v>
      </c>
      <c r="H129" s="498">
        <v>25.7</v>
      </c>
      <c r="I129" s="498">
        <v>21.7</v>
      </c>
      <c r="J129" s="498">
        <v>23.1</v>
      </c>
      <c r="K129" s="498">
        <v>23.6</v>
      </c>
      <c r="L129" s="498">
        <v>24.2</v>
      </c>
      <c r="M129" s="498">
        <v>17.4</v>
      </c>
      <c r="N129" s="498">
        <v>17.5</v>
      </c>
      <c r="O129" s="498">
        <v>15.3</v>
      </c>
      <c r="P129" s="498">
        <v>15.2</v>
      </c>
      <c r="Q129" s="499">
        <v>6.1</v>
      </c>
      <c r="R129" s="500">
        <v>12</v>
      </c>
      <c r="S129" s="498">
        <v>83.5</v>
      </c>
      <c r="T129" s="498">
        <v>1</v>
      </c>
      <c r="U129" s="498">
        <v>1.5</v>
      </c>
      <c r="V129" s="498">
        <v>1.5</v>
      </c>
      <c r="W129" s="498">
        <v>2</v>
      </c>
      <c r="X129" s="498">
        <v>3.5</v>
      </c>
      <c r="Y129" s="498"/>
      <c r="Z129" s="501">
        <v>182.79</v>
      </c>
      <c r="AA129" s="91" t="s">
        <v>85</v>
      </c>
      <c r="AB129" s="503">
        <v>7.5</v>
      </c>
      <c r="AC129" s="532"/>
      <c r="AD129" s="494"/>
      <c r="AE129" s="531"/>
      <c r="AP129" s="135"/>
      <c r="AQ129" s="135"/>
      <c r="AR129" s="135"/>
      <c r="AS129" s="136"/>
      <c r="AT129" s="135"/>
      <c r="AU129" s="135"/>
      <c r="AV129" s="135"/>
      <c r="AW129" s="135"/>
      <c r="AX129" s="135"/>
    </row>
    <row r="130" spans="1:50" ht="12.75">
      <c r="A130" s="334">
        <v>96</v>
      </c>
      <c r="B130" s="314" t="s">
        <v>534</v>
      </c>
      <c r="C130" s="315" t="s">
        <v>508</v>
      </c>
      <c r="D130" s="320">
        <v>2015</v>
      </c>
      <c r="E130" s="316">
        <v>100.5</v>
      </c>
      <c r="F130" s="316">
        <v>103.2</v>
      </c>
      <c r="G130" s="316">
        <v>33.5</v>
      </c>
      <c r="H130" s="316">
        <v>32.3</v>
      </c>
      <c r="I130" s="316">
        <v>28.4</v>
      </c>
      <c r="J130" s="316">
        <v>30.5</v>
      </c>
      <c r="K130" s="316">
        <v>23.5</v>
      </c>
      <c r="L130" s="316">
        <v>24.6</v>
      </c>
      <c r="M130" s="316">
        <v>15.7</v>
      </c>
      <c r="N130" s="316">
        <v>16</v>
      </c>
      <c r="O130" s="316">
        <v>14.3</v>
      </c>
      <c r="P130" s="316">
        <v>14.1</v>
      </c>
      <c r="Q130" s="319">
        <v>6.22</v>
      </c>
      <c r="R130" s="331">
        <v>11</v>
      </c>
      <c r="S130" s="316">
        <v>82.8</v>
      </c>
      <c r="T130" s="316">
        <v>1</v>
      </c>
      <c r="U130" s="316">
        <v>1</v>
      </c>
      <c r="V130" s="316">
        <v>2</v>
      </c>
      <c r="W130" s="316">
        <v>2</v>
      </c>
      <c r="X130" s="316">
        <v>2.5</v>
      </c>
      <c r="Y130" s="316">
        <v>0</v>
      </c>
      <c r="Z130" s="318">
        <v>182.6</v>
      </c>
      <c r="AA130" s="318" t="s">
        <v>85</v>
      </c>
      <c r="AB130" s="316"/>
      <c r="AC130" s="532"/>
      <c r="AD130" s="494"/>
      <c r="AE130" s="531"/>
      <c r="AP130" s="135"/>
      <c r="AQ130" s="135"/>
      <c r="AR130" s="135"/>
      <c r="AS130" s="136"/>
      <c r="AT130" s="135"/>
      <c r="AU130" s="135"/>
      <c r="AV130" s="135"/>
      <c r="AW130" s="135"/>
      <c r="AX130" s="135"/>
    </row>
    <row r="131" spans="1:50" ht="12.75">
      <c r="A131" s="91">
        <v>97</v>
      </c>
      <c r="B131" s="314" t="s">
        <v>685</v>
      </c>
      <c r="C131" s="315" t="s">
        <v>618</v>
      </c>
      <c r="D131" s="320">
        <v>2014</v>
      </c>
      <c r="E131" s="316">
        <v>96</v>
      </c>
      <c r="F131" s="316">
        <v>95.7</v>
      </c>
      <c r="G131" s="316">
        <v>30.5</v>
      </c>
      <c r="H131" s="316">
        <v>34.5</v>
      </c>
      <c r="I131" s="316">
        <v>32.7</v>
      </c>
      <c r="J131" s="316">
        <v>32.4</v>
      </c>
      <c r="K131" s="316">
        <v>26</v>
      </c>
      <c r="L131" s="316">
        <v>26.2</v>
      </c>
      <c r="M131" s="316">
        <v>14.4</v>
      </c>
      <c r="N131" s="316">
        <v>14.7</v>
      </c>
      <c r="O131" s="316">
        <v>13.2</v>
      </c>
      <c r="P131" s="316">
        <v>13.3</v>
      </c>
      <c r="Q131" s="319">
        <v>5.4</v>
      </c>
      <c r="R131" s="159">
        <v>12</v>
      </c>
      <c r="S131" s="316">
        <v>82.2</v>
      </c>
      <c r="T131" s="316">
        <v>0</v>
      </c>
      <c r="U131" s="316">
        <v>1.5</v>
      </c>
      <c r="V131" s="316">
        <v>2</v>
      </c>
      <c r="W131" s="316">
        <v>2</v>
      </c>
      <c r="X131" s="316">
        <v>5</v>
      </c>
      <c r="Y131" s="316">
        <v>0</v>
      </c>
      <c r="Z131" s="318">
        <v>182.19</v>
      </c>
      <c r="AA131" s="440" t="s">
        <v>85</v>
      </c>
      <c r="AB131" s="316"/>
      <c r="AC131" s="532"/>
      <c r="AD131" s="494"/>
      <c r="AE131" s="531"/>
      <c r="AP131" s="135"/>
      <c r="AQ131" s="135"/>
      <c r="AR131" s="135"/>
      <c r="AS131" s="136"/>
      <c r="AT131" s="135"/>
      <c r="AU131" s="135"/>
      <c r="AV131" s="135"/>
      <c r="AW131" s="135"/>
      <c r="AX131" s="135"/>
    </row>
    <row r="132" spans="1:50" ht="12.75">
      <c r="A132" s="334">
        <v>98</v>
      </c>
      <c r="B132" s="496" t="s">
        <v>746</v>
      </c>
      <c r="C132" s="497" t="s">
        <v>508</v>
      </c>
      <c r="D132" s="503">
        <v>2013</v>
      </c>
      <c r="E132" s="498">
        <v>109</v>
      </c>
      <c r="F132" s="498">
        <v>108.9</v>
      </c>
      <c r="G132" s="498">
        <v>4.2</v>
      </c>
      <c r="H132" s="498">
        <v>33.5</v>
      </c>
      <c r="I132" s="498">
        <v>48.7</v>
      </c>
      <c r="J132" s="498">
        <v>45.3</v>
      </c>
      <c r="K132" s="498">
        <v>24.4</v>
      </c>
      <c r="L132" s="498">
        <v>25</v>
      </c>
      <c r="M132" s="498">
        <v>15</v>
      </c>
      <c r="N132" s="498">
        <v>17.6</v>
      </c>
      <c r="O132" s="498">
        <v>11.4</v>
      </c>
      <c r="P132" s="498">
        <v>13.7</v>
      </c>
      <c r="Q132" s="499">
        <v>5.62</v>
      </c>
      <c r="R132" s="500">
        <v>9</v>
      </c>
      <c r="S132" s="498">
        <v>76.6</v>
      </c>
      <c r="T132" s="498">
        <v>1</v>
      </c>
      <c r="U132" s="498">
        <v>2</v>
      </c>
      <c r="V132" s="498">
        <v>2</v>
      </c>
      <c r="W132" s="498">
        <v>2</v>
      </c>
      <c r="X132" s="498">
        <v>0</v>
      </c>
      <c r="Y132" s="498">
        <v>0.5</v>
      </c>
      <c r="Z132" s="501">
        <v>182.08</v>
      </c>
      <c r="AA132" s="91" t="s">
        <v>85</v>
      </c>
      <c r="AB132" s="503">
        <v>9.5</v>
      </c>
      <c r="AC132" s="532"/>
      <c r="AD132" s="494"/>
      <c r="AE132" s="531"/>
      <c r="AP132" s="135"/>
      <c r="AQ132" s="135"/>
      <c r="AR132" s="135"/>
      <c r="AS132" s="136"/>
      <c r="AT132" s="135"/>
      <c r="AU132" s="135"/>
      <c r="AV132" s="135"/>
      <c r="AW132" s="135"/>
      <c r="AX132" s="135"/>
    </row>
    <row r="133" spans="1:50" ht="12.75">
      <c r="A133" s="91">
        <v>99</v>
      </c>
      <c r="B133" s="314" t="s">
        <v>519</v>
      </c>
      <c r="C133" s="315" t="s">
        <v>531</v>
      </c>
      <c r="D133" s="335">
        <v>2014</v>
      </c>
      <c r="E133" s="316">
        <v>83.5</v>
      </c>
      <c r="F133" s="316">
        <v>83</v>
      </c>
      <c r="G133" s="316">
        <v>43.2</v>
      </c>
      <c r="H133" s="316">
        <v>48</v>
      </c>
      <c r="I133" s="316">
        <v>29.5</v>
      </c>
      <c r="J133" s="316">
        <v>24.8</v>
      </c>
      <c r="K133" s="316">
        <v>20.2</v>
      </c>
      <c r="L133" s="316">
        <v>20.3</v>
      </c>
      <c r="M133" s="316">
        <v>15.1</v>
      </c>
      <c r="N133" s="316">
        <v>13.7</v>
      </c>
      <c r="O133" s="316">
        <v>14.5</v>
      </c>
      <c r="P133" s="316">
        <v>15.6</v>
      </c>
      <c r="Q133" s="319">
        <v>5.8</v>
      </c>
      <c r="R133" s="317">
        <v>16</v>
      </c>
      <c r="S133" s="316">
        <v>69.5</v>
      </c>
      <c r="T133" s="316">
        <v>0</v>
      </c>
      <c r="U133" s="316">
        <v>2</v>
      </c>
      <c r="V133" s="316">
        <v>0.5</v>
      </c>
      <c r="W133" s="316">
        <v>1.5</v>
      </c>
      <c r="X133" s="316">
        <v>8.5</v>
      </c>
      <c r="Y133" s="316">
        <v>0</v>
      </c>
      <c r="Z133" s="318">
        <v>182.06</v>
      </c>
      <c r="AA133" s="318" t="s">
        <v>85</v>
      </c>
      <c r="AB133" s="316"/>
      <c r="AC133" s="532"/>
      <c r="AD133" s="494"/>
      <c r="AE133" s="531"/>
      <c r="AP133" s="135"/>
      <c r="AQ133" s="135"/>
      <c r="AR133" s="135"/>
      <c r="AS133" s="136"/>
      <c r="AT133" s="135"/>
      <c r="AU133" s="135"/>
      <c r="AV133" s="135"/>
      <c r="AW133" s="135"/>
      <c r="AX133" s="135"/>
    </row>
    <row r="134" spans="1:50" ht="12.75">
      <c r="A134" s="334">
        <v>100</v>
      </c>
      <c r="B134" s="496" t="s">
        <v>858</v>
      </c>
      <c r="C134" s="497" t="s">
        <v>508</v>
      </c>
      <c r="D134" s="502">
        <v>2014</v>
      </c>
      <c r="E134" s="498">
        <v>86.6</v>
      </c>
      <c r="F134" s="498">
        <v>86.3</v>
      </c>
      <c r="G134" s="498">
        <v>37.3</v>
      </c>
      <c r="H134" s="498">
        <v>35.8</v>
      </c>
      <c r="I134" s="498">
        <v>33.9</v>
      </c>
      <c r="J134" s="498">
        <v>34.3</v>
      </c>
      <c r="K134" s="498">
        <v>25</v>
      </c>
      <c r="L134" s="498">
        <v>25.2</v>
      </c>
      <c r="M134" s="498">
        <v>15.6</v>
      </c>
      <c r="N134" s="498">
        <v>15.4</v>
      </c>
      <c r="O134" s="498">
        <v>14.2</v>
      </c>
      <c r="P134" s="498">
        <v>14.2</v>
      </c>
      <c r="Q134" s="499">
        <v>6.74</v>
      </c>
      <c r="R134" s="500">
        <v>11</v>
      </c>
      <c r="S134" s="498">
        <v>61.4</v>
      </c>
      <c r="T134" s="498">
        <v>1</v>
      </c>
      <c r="U134" s="498">
        <v>2</v>
      </c>
      <c r="V134" s="498">
        <v>2</v>
      </c>
      <c r="W134" s="498">
        <v>2</v>
      </c>
      <c r="X134" s="498">
        <v>3.5</v>
      </c>
      <c r="Y134" s="498">
        <v>0.5</v>
      </c>
      <c r="Z134" s="501">
        <v>181.87</v>
      </c>
      <c r="AA134" s="91" t="s">
        <v>85</v>
      </c>
      <c r="AB134" s="503">
        <v>7.5</v>
      </c>
      <c r="AC134" s="532"/>
      <c r="AD134" s="494"/>
      <c r="AE134" s="531"/>
      <c r="AP134" s="135"/>
      <c r="AQ134" s="135"/>
      <c r="AR134" s="135"/>
      <c r="AS134" s="136"/>
      <c r="AT134" s="135"/>
      <c r="AU134" s="135"/>
      <c r="AV134" s="135"/>
      <c r="AW134" s="135"/>
      <c r="AX134" s="135"/>
    </row>
    <row r="135" spans="1:50" ht="12.75">
      <c r="A135" s="91">
        <v>101</v>
      </c>
      <c r="B135" s="314" t="s">
        <v>676</v>
      </c>
      <c r="C135" s="315" t="s">
        <v>508</v>
      </c>
      <c r="D135" s="317">
        <v>2013</v>
      </c>
      <c r="E135" s="316">
        <v>94.6</v>
      </c>
      <c r="F135" s="316">
        <v>93.5</v>
      </c>
      <c r="G135" s="316">
        <v>35.5</v>
      </c>
      <c r="H135" s="316">
        <v>30</v>
      </c>
      <c r="I135" s="316">
        <v>35.7</v>
      </c>
      <c r="J135" s="316">
        <v>32.5</v>
      </c>
      <c r="K135" s="316">
        <v>21.7</v>
      </c>
      <c r="L135" s="316">
        <v>21</v>
      </c>
      <c r="M135" s="316">
        <v>15.8</v>
      </c>
      <c r="N135" s="316">
        <v>14.9</v>
      </c>
      <c r="O135" s="316">
        <v>14.2</v>
      </c>
      <c r="P135" s="316">
        <v>13.3</v>
      </c>
      <c r="Q135" s="319">
        <v>5.2</v>
      </c>
      <c r="R135" s="159">
        <v>14</v>
      </c>
      <c r="S135" s="316">
        <v>68.1</v>
      </c>
      <c r="T135" s="316">
        <v>0</v>
      </c>
      <c r="U135" s="316">
        <v>1</v>
      </c>
      <c r="V135" s="316">
        <v>2</v>
      </c>
      <c r="W135" s="316">
        <v>2</v>
      </c>
      <c r="X135" s="316">
        <v>7</v>
      </c>
      <c r="Y135" s="316">
        <v>0</v>
      </c>
      <c r="Z135" s="318">
        <v>181.69</v>
      </c>
      <c r="AA135" s="440" t="s">
        <v>85</v>
      </c>
      <c r="AB135" s="316"/>
      <c r="AC135" s="532"/>
      <c r="AD135" s="494"/>
      <c r="AE135" s="531"/>
      <c r="AP135" s="135"/>
      <c r="AQ135" s="135"/>
      <c r="AR135" s="135"/>
      <c r="AS135" s="136"/>
      <c r="AT135" s="135"/>
      <c r="AU135" s="135"/>
      <c r="AV135" s="135"/>
      <c r="AW135" s="135"/>
      <c r="AX135" s="135"/>
    </row>
    <row r="136" spans="1:50" ht="12.75">
      <c r="A136" s="334">
        <v>102</v>
      </c>
      <c r="B136" s="496" t="s">
        <v>870</v>
      </c>
      <c r="C136" s="497" t="s">
        <v>508</v>
      </c>
      <c r="D136" s="503">
        <v>1996</v>
      </c>
      <c r="E136" s="498">
        <v>79.2</v>
      </c>
      <c r="F136" s="498">
        <v>78.7</v>
      </c>
      <c r="G136" s="498">
        <v>44.3</v>
      </c>
      <c r="H136" s="498">
        <v>44.2</v>
      </c>
      <c r="I136" s="498">
        <v>35.1</v>
      </c>
      <c r="J136" s="498">
        <v>40.6</v>
      </c>
      <c r="K136" s="498">
        <v>24.2</v>
      </c>
      <c r="L136" s="498">
        <v>24.9</v>
      </c>
      <c r="M136" s="498">
        <v>14.6</v>
      </c>
      <c r="N136" s="498">
        <v>14</v>
      </c>
      <c r="O136" s="498">
        <v>14.21</v>
      </c>
      <c r="P136" s="498">
        <v>13.8</v>
      </c>
      <c r="Q136" s="499">
        <v>5.78</v>
      </c>
      <c r="R136" s="500">
        <v>14</v>
      </c>
      <c r="S136" s="498">
        <v>63.7</v>
      </c>
      <c r="T136" s="498">
        <v>2</v>
      </c>
      <c r="U136" s="498">
        <v>1.5</v>
      </c>
      <c r="V136" s="498">
        <v>2</v>
      </c>
      <c r="W136" s="498">
        <v>2</v>
      </c>
      <c r="X136" s="498">
        <v>4</v>
      </c>
      <c r="Y136" s="498"/>
      <c r="Z136" s="501">
        <v>181.22</v>
      </c>
      <c r="AA136" s="91" t="s">
        <v>85</v>
      </c>
      <c r="AB136" s="502" t="s">
        <v>319</v>
      </c>
      <c r="AC136" s="532"/>
      <c r="AD136" s="494"/>
      <c r="AE136" s="531"/>
      <c r="AP136" s="135"/>
      <c r="AQ136" s="135"/>
      <c r="AR136" s="135"/>
      <c r="AS136" s="136"/>
      <c r="AT136" s="135"/>
      <c r="AU136" s="135"/>
      <c r="AV136" s="135"/>
      <c r="AW136" s="135"/>
      <c r="AX136" s="135"/>
    </row>
    <row r="137" spans="1:50" ht="12.75">
      <c r="A137" s="91">
        <v>103</v>
      </c>
      <c r="B137" s="496" t="s">
        <v>814</v>
      </c>
      <c r="C137" s="497" t="s">
        <v>531</v>
      </c>
      <c r="D137" s="502">
        <v>2013</v>
      </c>
      <c r="E137" s="498">
        <v>86.3</v>
      </c>
      <c r="F137" s="498">
        <v>82.7</v>
      </c>
      <c r="G137" s="498">
        <v>38.2</v>
      </c>
      <c r="H137" s="498">
        <v>36.1</v>
      </c>
      <c r="I137" s="498">
        <v>34.3</v>
      </c>
      <c r="J137" s="498">
        <v>30.8</v>
      </c>
      <c r="K137" s="498">
        <v>23.6</v>
      </c>
      <c r="L137" s="498">
        <v>23.3</v>
      </c>
      <c r="M137" s="498">
        <v>14.7</v>
      </c>
      <c r="N137" s="498">
        <v>14.3</v>
      </c>
      <c r="O137" s="498">
        <v>14.8</v>
      </c>
      <c r="P137" s="498">
        <v>14.4</v>
      </c>
      <c r="Q137" s="499">
        <v>5.44</v>
      </c>
      <c r="R137" s="500">
        <v>13</v>
      </c>
      <c r="S137" s="498">
        <v>66.3</v>
      </c>
      <c r="T137" s="498">
        <v>2</v>
      </c>
      <c r="U137" s="498">
        <v>2</v>
      </c>
      <c r="V137" s="498">
        <v>2</v>
      </c>
      <c r="W137" s="498">
        <v>2</v>
      </c>
      <c r="X137" s="498">
        <v>5</v>
      </c>
      <c r="Y137" s="498"/>
      <c r="Z137" s="501">
        <v>180.21</v>
      </c>
      <c r="AA137" s="91" t="s">
        <v>85</v>
      </c>
      <c r="AB137" s="503">
        <v>5.5</v>
      </c>
      <c r="AC137" s="532"/>
      <c r="AD137" s="494"/>
      <c r="AE137" s="531"/>
      <c r="AP137" s="135"/>
      <c r="AQ137" s="135"/>
      <c r="AR137" s="135"/>
      <c r="AS137" s="136"/>
      <c r="AT137" s="135"/>
      <c r="AU137" s="135"/>
      <c r="AV137" s="135"/>
      <c r="AW137" s="135"/>
      <c r="AX137" s="135"/>
    </row>
    <row r="138" spans="1:50" ht="12.75">
      <c r="A138" s="334">
        <v>104</v>
      </c>
      <c r="B138" s="496" t="s">
        <v>829</v>
      </c>
      <c r="C138" s="497" t="s">
        <v>531</v>
      </c>
      <c r="D138" s="503">
        <v>1987</v>
      </c>
      <c r="E138" s="498">
        <v>91</v>
      </c>
      <c r="F138" s="498">
        <v>92.5</v>
      </c>
      <c r="G138" s="498">
        <v>30.9</v>
      </c>
      <c r="H138" s="498">
        <v>41</v>
      </c>
      <c r="I138" s="498">
        <v>46.1</v>
      </c>
      <c r="J138" s="498">
        <v>40.5</v>
      </c>
      <c r="K138" s="498">
        <v>19.8</v>
      </c>
      <c r="L138" s="498">
        <v>18.2</v>
      </c>
      <c r="M138" s="498">
        <v>14.9</v>
      </c>
      <c r="N138" s="498">
        <v>13.6</v>
      </c>
      <c r="O138" s="498">
        <v>14</v>
      </c>
      <c r="P138" s="498">
        <v>13.5</v>
      </c>
      <c r="Q138" s="499">
        <v>5.24</v>
      </c>
      <c r="R138" s="500">
        <v>17</v>
      </c>
      <c r="S138" s="498">
        <v>71</v>
      </c>
      <c r="T138" s="498"/>
      <c r="U138" s="498">
        <v>0.5</v>
      </c>
      <c r="V138" s="498">
        <v>0.5</v>
      </c>
      <c r="W138" s="498">
        <v>2</v>
      </c>
      <c r="X138" s="498">
        <v>7</v>
      </c>
      <c r="Y138" s="498"/>
      <c r="Z138" s="501">
        <v>180.17</v>
      </c>
      <c r="AA138" s="91" t="s">
        <v>85</v>
      </c>
      <c r="AB138" s="502" t="s">
        <v>319</v>
      </c>
      <c r="AC138" s="532"/>
      <c r="AD138" s="494"/>
      <c r="AE138" s="531"/>
      <c r="AP138" s="135"/>
      <c r="AQ138" s="135"/>
      <c r="AR138" s="135"/>
      <c r="AS138" s="136"/>
      <c r="AT138" s="135"/>
      <c r="AU138" s="135"/>
      <c r="AV138" s="135"/>
      <c r="AW138" s="135"/>
      <c r="AX138" s="135"/>
    </row>
    <row r="139" spans="1:50" ht="12.75">
      <c r="A139" s="91">
        <v>105</v>
      </c>
      <c r="B139" s="496" t="s">
        <v>859</v>
      </c>
      <c r="C139" s="497" t="s">
        <v>531</v>
      </c>
      <c r="D139" s="503">
        <v>2015</v>
      </c>
      <c r="E139" s="498">
        <v>107.5</v>
      </c>
      <c r="F139" s="498">
        <v>108.5</v>
      </c>
      <c r="G139" s="498">
        <v>37.3</v>
      </c>
      <c r="H139" s="498">
        <v>37.5</v>
      </c>
      <c r="I139" s="498">
        <v>24.2</v>
      </c>
      <c r="J139" s="498">
        <v>26</v>
      </c>
      <c r="K139" s="498">
        <v>24</v>
      </c>
      <c r="L139" s="498">
        <v>24</v>
      </c>
      <c r="M139" s="498">
        <v>14</v>
      </c>
      <c r="N139" s="498">
        <v>14.9</v>
      </c>
      <c r="O139" s="498">
        <v>13.2</v>
      </c>
      <c r="P139" s="498">
        <v>13</v>
      </c>
      <c r="Q139" s="499">
        <v>5.68</v>
      </c>
      <c r="R139" s="500">
        <v>10</v>
      </c>
      <c r="S139" s="498">
        <v>87.5</v>
      </c>
      <c r="T139" s="498"/>
      <c r="U139" s="498">
        <v>1.5</v>
      </c>
      <c r="V139" s="498">
        <v>1</v>
      </c>
      <c r="W139" s="498">
        <v>2</v>
      </c>
      <c r="X139" s="498">
        <v>2.5</v>
      </c>
      <c r="Y139" s="498"/>
      <c r="Z139" s="501">
        <v>180.09</v>
      </c>
      <c r="AA139" s="91" t="s">
        <v>85</v>
      </c>
      <c r="AB139" s="502" t="s">
        <v>319</v>
      </c>
      <c r="AC139" s="532"/>
      <c r="AD139" s="494"/>
      <c r="AE139" s="531"/>
      <c r="AP139" s="135"/>
      <c r="AQ139" s="135"/>
      <c r="AR139" s="135"/>
      <c r="AS139" s="136"/>
      <c r="AT139" s="135"/>
      <c r="AU139" s="135"/>
      <c r="AV139" s="135"/>
      <c r="AW139" s="135"/>
      <c r="AX139" s="135"/>
    </row>
    <row r="140" spans="1:50" ht="12.75">
      <c r="A140" s="334">
        <v>106</v>
      </c>
      <c r="B140" s="496" t="s">
        <v>809</v>
      </c>
      <c r="C140" s="497" t="s">
        <v>508</v>
      </c>
      <c r="D140" s="502">
        <v>2014</v>
      </c>
      <c r="E140" s="498">
        <v>88.1</v>
      </c>
      <c r="F140" s="498">
        <v>88.8</v>
      </c>
      <c r="G140" s="498">
        <v>36.4</v>
      </c>
      <c r="H140" s="498">
        <v>37.1</v>
      </c>
      <c r="I140" s="498">
        <v>40.4</v>
      </c>
      <c r="J140" s="498">
        <v>42.3</v>
      </c>
      <c r="K140" s="498">
        <v>23.4</v>
      </c>
      <c r="L140" s="498">
        <v>23.5</v>
      </c>
      <c r="M140" s="498">
        <v>13.8</v>
      </c>
      <c r="N140" s="498">
        <v>14</v>
      </c>
      <c r="O140" s="498">
        <v>12.4</v>
      </c>
      <c r="P140" s="498">
        <v>13.1</v>
      </c>
      <c r="Q140" s="499">
        <v>5.51</v>
      </c>
      <c r="R140" s="500">
        <v>14</v>
      </c>
      <c r="S140" s="498">
        <v>64.2</v>
      </c>
      <c r="T140" s="498">
        <v>2</v>
      </c>
      <c r="U140" s="498">
        <v>2</v>
      </c>
      <c r="V140" s="498">
        <v>1.5</v>
      </c>
      <c r="W140" s="498">
        <v>2</v>
      </c>
      <c r="X140" s="498">
        <v>5</v>
      </c>
      <c r="Y140" s="498"/>
      <c r="Z140" s="501">
        <v>180.02</v>
      </c>
      <c r="AA140" s="91" t="s">
        <v>85</v>
      </c>
      <c r="AB140" s="503">
        <v>6.5</v>
      </c>
      <c r="AC140" s="532"/>
      <c r="AD140" s="494"/>
      <c r="AE140" s="531"/>
      <c r="AF140" s="134"/>
      <c r="AG140" s="133"/>
      <c r="AH140" s="134"/>
      <c r="AI140" s="134"/>
      <c r="AJ140" s="134"/>
      <c r="AK140" s="134"/>
      <c r="AM140" s="135"/>
      <c r="AN140" s="135"/>
      <c r="AO140" s="135"/>
      <c r="AP140" s="135"/>
      <c r="AQ140" s="135"/>
      <c r="AR140" s="135"/>
      <c r="AS140" s="136"/>
      <c r="AT140" s="135"/>
      <c r="AU140" s="135"/>
      <c r="AV140" s="135"/>
      <c r="AW140" s="135"/>
      <c r="AX140" s="135"/>
    </row>
    <row r="141" spans="1:31" ht="12.75">
      <c r="A141" s="91">
        <v>107</v>
      </c>
      <c r="B141" s="496" t="s">
        <v>725</v>
      </c>
      <c r="C141" s="497" t="s">
        <v>508</v>
      </c>
      <c r="D141" s="503">
        <v>2014</v>
      </c>
      <c r="E141" s="498">
        <v>90.1</v>
      </c>
      <c r="F141" s="498">
        <v>91.2</v>
      </c>
      <c r="G141" s="498">
        <v>33.7</v>
      </c>
      <c r="H141" s="498">
        <v>37.2</v>
      </c>
      <c r="I141" s="498">
        <v>40.2</v>
      </c>
      <c r="J141" s="498">
        <v>40.7</v>
      </c>
      <c r="K141" s="498">
        <v>29.1</v>
      </c>
      <c r="L141" s="498">
        <v>28.7</v>
      </c>
      <c r="M141" s="498">
        <v>15.9</v>
      </c>
      <c r="N141" s="498">
        <v>15.7</v>
      </c>
      <c r="O141" s="498">
        <v>12.6</v>
      </c>
      <c r="P141" s="498">
        <v>13.3</v>
      </c>
      <c r="Q141" s="499">
        <v>6.21</v>
      </c>
      <c r="R141" s="500">
        <v>9</v>
      </c>
      <c r="S141" s="498">
        <v>61.7</v>
      </c>
      <c r="T141" s="498">
        <v>1</v>
      </c>
      <c r="U141" s="498">
        <v>2</v>
      </c>
      <c r="V141" s="498">
        <v>2</v>
      </c>
      <c r="W141" s="498">
        <v>2</v>
      </c>
      <c r="X141" s="498">
        <v>0</v>
      </c>
      <c r="Y141" s="498">
        <v>0.5</v>
      </c>
      <c r="Z141" s="501">
        <v>179.62</v>
      </c>
      <c r="AA141" s="91" t="s">
        <v>85</v>
      </c>
      <c r="AB141" s="502" t="s">
        <v>319</v>
      </c>
      <c r="AC141" s="532"/>
      <c r="AD141" s="494"/>
      <c r="AE141" s="531"/>
    </row>
    <row r="142" spans="1:31" ht="12.75">
      <c r="A142" s="334">
        <v>108</v>
      </c>
      <c r="B142" s="496" t="s">
        <v>756</v>
      </c>
      <c r="C142" s="497" t="s">
        <v>508</v>
      </c>
      <c r="D142" s="502">
        <v>2013</v>
      </c>
      <c r="E142" s="498">
        <v>89</v>
      </c>
      <c r="F142" s="498">
        <v>87.5</v>
      </c>
      <c r="G142" s="498">
        <v>35.4</v>
      </c>
      <c r="H142" s="498">
        <v>35.6</v>
      </c>
      <c r="I142" s="498">
        <v>28.2</v>
      </c>
      <c r="J142" s="498">
        <v>27.4</v>
      </c>
      <c r="K142" s="498">
        <v>26.3</v>
      </c>
      <c r="L142" s="498">
        <v>26.6</v>
      </c>
      <c r="M142" s="498">
        <v>14.9</v>
      </c>
      <c r="N142" s="498">
        <v>14</v>
      </c>
      <c r="O142" s="498">
        <v>13.9</v>
      </c>
      <c r="P142" s="498">
        <v>13.2</v>
      </c>
      <c r="Q142" s="499">
        <v>5.85</v>
      </c>
      <c r="R142" s="500">
        <v>13</v>
      </c>
      <c r="S142" s="498">
        <v>72.2</v>
      </c>
      <c r="T142" s="498">
        <v>2</v>
      </c>
      <c r="U142" s="498">
        <v>1</v>
      </c>
      <c r="V142" s="498">
        <v>2</v>
      </c>
      <c r="W142" s="498">
        <v>2</v>
      </c>
      <c r="X142" s="498">
        <v>2.5</v>
      </c>
      <c r="Y142" s="498"/>
      <c r="Z142" s="501">
        <v>179.6</v>
      </c>
      <c r="AA142" s="91" t="s">
        <v>85</v>
      </c>
      <c r="AB142" s="503">
        <v>8.5</v>
      </c>
      <c r="AC142" s="532"/>
      <c r="AD142" s="494"/>
      <c r="AE142" s="531"/>
    </row>
    <row r="143" spans="1:31" ht="12.75">
      <c r="A143" s="91">
        <v>109</v>
      </c>
      <c r="B143" s="496" t="s">
        <v>725</v>
      </c>
      <c r="C143" s="497" t="s">
        <v>508</v>
      </c>
      <c r="D143" s="503">
        <v>2013</v>
      </c>
      <c r="E143" s="498">
        <v>90.1</v>
      </c>
      <c r="F143" s="498">
        <v>88.9</v>
      </c>
      <c r="G143" s="498">
        <v>46.1</v>
      </c>
      <c r="H143" s="498">
        <v>45.3</v>
      </c>
      <c r="I143" s="498">
        <v>34.7</v>
      </c>
      <c r="J143" s="498">
        <v>33.7</v>
      </c>
      <c r="K143" s="498">
        <v>22.6</v>
      </c>
      <c r="L143" s="498">
        <v>22.2</v>
      </c>
      <c r="M143" s="498">
        <v>14.5</v>
      </c>
      <c r="N143" s="498">
        <v>14.6</v>
      </c>
      <c r="O143" s="498">
        <v>13.6</v>
      </c>
      <c r="P143" s="498">
        <v>13.7</v>
      </c>
      <c r="Q143" s="499">
        <v>6.03</v>
      </c>
      <c r="R143" s="500">
        <v>12</v>
      </c>
      <c r="S143" s="498">
        <v>84.8</v>
      </c>
      <c r="T143" s="498"/>
      <c r="U143" s="498">
        <v>1.5</v>
      </c>
      <c r="V143" s="498">
        <v>1.5</v>
      </c>
      <c r="W143" s="498">
        <v>2</v>
      </c>
      <c r="X143" s="498">
        <v>4</v>
      </c>
      <c r="Y143" s="498"/>
      <c r="Z143" s="501">
        <v>179.59</v>
      </c>
      <c r="AA143" s="91" t="s">
        <v>85</v>
      </c>
      <c r="AB143" s="502" t="s">
        <v>319</v>
      </c>
      <c r="AC143" s="532"/>
      <c r="AD143" s="494"/>
      <c r="AE143" s="531"/>
    </row>
    <row r="144" spans="1:31" ht="12.75">
      <c r="A144" s="334">
        <v>110</v>
      </c>
      <c r="B144" s="314" t="s">
        <v>686</v>
      </c>
      <c r="C144" s="315" t="s">
        <v>952</v>
      </c>
      <c r="D144" s="335">
        <v>2014</v>
      </c>
      <c r="E144" s="316">
        <v>97.3</v>
      </c>
      <c r="F144" s="316">
        <v>96</v>
      </c>
      <c r="G144" s="316">
        <v>34</v>
      </c>
      <c r="H144" s="316">
        <v>37.2</v>
      </c>
      <c r="I144" s="316">
        <v>24.5</v>
      </c>
      <c r="J144" s="316">
        <v>30.2</v>
      </c>
      <c r="K144" s="316">
        <v>23.5</v>
      </c>
      <c r="L144" s="316">
        <v>24</v>
      </c>
      <c r="M144" s="316">
        <v>14.5</v>
      </c>
      <c r="N144" s="316">
        <v>14.1</v>
      </c>
      <c r="O144" s="316">
        <v>13</v>
      </c>
      <c r="P144" s="316">
        <v>12.6</v>
      </c>
      <c r="Q144" s="319">
        <v>5.5</v>
      </c>
      <c r="R144" s="159">
        <v>13</v>
      </c>
      <c r="S144" s="316">
        <v>75</v>
      </c>
      <c r="T144" s="316">
        <v>2</v>
      </c>
      <c r="U144" s="316">
        <v>1.5</v>
      </c>
      <c r="V144" s="316">
        <v>2</v>
      </c>
      <c r="W144" s="316">
        <v>2</v>
      </c>
      <c r="X144" s="316">
        <v>4</v>
      </c>
      <c r="Y144" s="316">
        <v>0</v>
      </c>
      <c r="Z144" s="318">
        <v>179.51</v>
      </c>
      <c r="AA144" s="440" t="s">
        <v>85</v>
      </c>
      <c r="AB144" s="316"/>
      <c r="AC144" s="532"/>
      <c r="AD144" s="494"/>
      <c r="AE144" s="531"/>
    </row>
    <row r="145" spans="1:31" ht="12.75">
      <c r="A145" s="91">
        <v>111</v>
      </c>
      <c r="B145" s="314" t="s">
        <v>535</v>
      </c>
      <c r="C145" s="315" t="s">
        <v>508</v>
      </c>
      <c r="D145" s="335">
        <v>2014</v>
      </c>
      <c r="E145" s="316">
        <v>107.5</v>
      </c>
      <c r="F145" s="316">
        <v>110.3</v>
      </c>
      <c r="G145" s="316">
        <v>36.8</v>
      </c>
      <c r="H145" s="316">
        <v>35.1</v>
      </c>
      <c r="I145" s="316">
        <v>31</v>
      </c>
      <c r="J145" s="316">
        <v>29</v>
      </c>
      <c r="K145" s="316">
        <v>22.2</v>
      </c>
      <c r="L145" s="316">
        <v>22.6</v>
      </c>
      <c r="M145" s="316">
        <v>13.1</v>
      </c>
      <c r="N145" s="316">
        <v>13.3</v>
      </c>
      <c r="O145" s="316">
        <v>12.7</v>
      </c>
      <c r="P145" s="316">
        <v>12.6</v>
      </c>
      <c r="Q145" s="319">
        <v>6.08</v>
      </c>
      <c r="R145" s="331">
        <v>11</v>
      </c>
      <c r="S145" s="316">
        <v>70.9</v>
      </c>
      <c r="T145" s="316">
        <v>0</v>
      </c>
      <c r="U145" s="316">
        <v>1.5</v>
      </c>
      <c r="V145" s="316">
        <v>1.5</v>
      </c>
      <c r="W145" s="316">
        <v>2</v>
      </c>
      <c r="X145" s="316">
        <v>5</v>
      </c>
      <c r="Y145" s="316">
        <v>0</v>
      </c>
      <c r="Z145" s="318">
        <v>179.2</v>
      </c>
      <c r="AA145" s="318" t="s">
        <v>85</v>
      </c>
      <c r="AB145" s="316"/>
      <c r="AC145" s="532"/>
      <c r="AD145" s="494"/>
      <c r="AE145" s="531"/>
    </row>
    <row r="146" spans="1:31" ht="12.75">
      <c r="A146" s="334">
        <v>112</v>
      </c>
      <c r="B146" s="496" t="s">
        <v>860</v>
      </c>
      <c r="C146" s="497" t="s">
        <v>508</v>
      </c>
      <c r="D146" s="502">
        <v>2014</v>
      </c>
      <c r="E146" s="498">
        <v>84.5</v>
      </c>
      <c r="F146" s="498">
        <v>82.2</v>
      </c>
      <c r="G146" s="498">
        <v>33.1</v>
      </c>
      <c r="H146" s="498">
        <v>34.9</v>
      </c>
      <c r="I146" s="498">
        <v>24</v>
      </c>
      <c r="J146" s="498">
        <v>35.7</v>
      </c>
      <c r="K146" s="498">
        <v>21.9</v>
      </c>
      <c r="L146" s="498">
        <v>21.9</v>
      </c>
      <c r="M146" s="498">
        <v>18.1</v>
      </c>
      <c r="N146" s="498">
        <v>17</v>
      </c>
      <c r="O146" s="498">
        <v>17.1</v>
      </c>
      <c r="P146" s="498">
        <v>15.2</v>
      </c>
      <c r="Q146" s="499">
        <v>5.49</v>
      </c>
      <c r="R146" s="500">
        <v>11</v>
      </c>
      <c r="S146" s="498">
        <v>53.2</v>
      </c>
      <c r="T146" s="498">
        <v>0.5</v>
      </c>
      <c r="U146" s="498">
        <v>2</v>
      </c>
      <c r="V146" s="498">
        <v>2</v>
      </c>
      <c r="W146" s="498">
        <v>2</v>
      </c>
      <c r="X146" s="498">
        <v>3.5</v>
      </c>
      <c r="Y146" s="498">
        <v>1</v>
      </c>
      <c r="Z146" s="501">
        <v>178.92</v>
      </c>
      <c r="AA146" s="91" t="s">
        <v>85</v>
      </c>
      <c r="AB146" s="503">
        <v>4.5</v>
      </c>
      <c r="AC146" s="532"/>
      <c r="AD146" s="494"/>
      <c r="AE146" s="531"/>
    </row>
    <row r="147" spans="1:31" ht="12.75">
      <c r="A147" s="91">
        <v>113</v>
      </c>
      <c r="B147" s="496" t="s">
        <v>772</v>
      </c>
      <c r="C147" s="497" t="s">
        <v>508</v>
      </c>
      <c r="D147" s="502">
        <v>2011</v>
      </c>
      <c r="E147" s="498">
        <v>88.6</v>
      </c>
      <c r="F147" s="498">
        <v>88.1</v>
      </c>
      <c r="G147" s="498">
        <v>31.7</v>
      </c>
      <c r="H147" s="498">
        <v>33.7</v>
      </c>
      <c r="I147" s="498">
        <v>34.7</v>
      </c>
      <c r="J147" s="498">
        <v>40.3</v>
      </c>
      <c r="K147" s="498">
        <v>25.2</v>
      </c>
      <c r="L147" s="498">
        <v>25.2</v>
      </c>
      <c r="M147" s="498">
        <v>16.9</v>
      </c>
      <c r="N147" s="498">
        <v>16.7</v>
      </c>
      <c r="O147" s="498">
        <v>15.2</v>
      </c>
      <c r="P147" s="498">
        <v>14.5</v>
      </c>
      <c r="Q147" s="499">
        <v>5.49</v>
      </c>
      <c r="R147" s="500">
        <v>10</v>
      </c>
      <c r="S147" s="498">
        <v>44.3</v>
      </c>
      <c r="T147" s="498">
        <v>1.5</v>
      </c>
      <c r="U147" s="498">
        <v>2</v>
      </c>
      <c r="V147" s="498">
        <v>2</v>
      </c>
      <c r="W147" s="498">
        <v>2</v>
      </c>
      <c r="X147" s="498">
        <v>0</v>
      </c>
      <c r="Y147" s="498"/>
      <c r="Z147" s="501">
        <v>178.71</v>
      </c>
      <c r="AA147" s="91" t="s">
        <v>85</v>
      </c>
      <c r="AB147" s="503">
        <v>6.5</v>
      </c>
      <c r="AC147" s="532"/>
      <c r="AD147" s="494"/>
      <c r="AE147" s="531"/>
    </row>
    <row r="148" spans="1:31" ht="12.75">
      <c r="A148" s="334">
        <v>114</v>
      </c>
      <c r="B148" s="314" t="s">
        <v>536</v>
      </c>
      <c r="C148" s="315" t="s">
        <v>508</v>
      </c>
      <c r="D148" s="335">
        <v>2014</v>
      </c>
      <c r="E148" s="316">
        <v>103.5</v>
      </c>
      <c r="F148" s="316">
        <v>105.5</v>
      </c>
      <c r="G148" s="316">
        <v>39.5</v>
      </c>
      <c r="H148" s="316">
        <v>38.5</v>
      </c>
      <c r="I148" s="316">
        <v>22</v>
      </c>
      <c r="J148" s="316">
        <v>22</v>
      </c>
      <c r="K148" s="316">
        <v>25.8</v>
      </c>
      <c r="L148" s="316">
        <v>26.4</v>
      </c>
      <c r="M148" s="316">
        <v>14.9</v>
      </c>
      <c r="N148" s="316">
        <v>14.6</v>
      </c>
      <c r="O148" s="316">
        <v>14.4</v>
      </c>
      <c r="P148" s="316">
        <v>13.8</v>
      </c>
      <c r="Q148" s="319">
        <v>5.38</v>
      </c>
      <c r="R148" s="331">
        <v>8</v>
      </c>
      <c r="S148" s="316">
        <v>95.5</v>
      </c>
      <c r="T148" s="316">
        <v>0</v>
      </c>
      <c r="U148" s="316">
        <v>2</v>
      </c>
      <c r="V148" s="316">
        <v>1</v>
      </c>
      <c r="W148" s="316">
        <v>2</v>
      </c>
      <c r="X148" s="316">
        <v>0</v>
      </c>
      <c r="Y148" s="316">
        <v>0</v>
      </c>
      <c r="Z148" s="318">
        <v>178.06</v>
      </c>
      <c r="AA148" s="318" t="s">
        <v>85</v>
      </c>
      <c r="AB148" s="335" t="s">
        <v>537</v>
      </c>
      <c r="AC148" s="532"/>
      <c r="AD148" s="494"/>
      <c r="AE148" s="531"/>
    </row>
    <row r="149" spans="1:31" ht="12.75">
      <c r="A149" s="91">
        <v>115</v>
      </c>
      <c r="B149" s="314" t="s">
        <v>681</v>
      </c>
      <c r="C149" s="315" t="s">
        <v>531</v>
      </c>
      <c r="D149" s="335">
        <v>2014</v>
      </c>
      <c r="E149" s="316">
        <v>83.5</v>
      </c>
      <c r="F149" s="316">
        <v>83.3</v>
      </c>
      <c r="G149" s="316">
        <v>30.5</v>
      </c>
      <c r="H149" s="316">
        <v>36.5</v>
      </c>
      <c r="I149" s="316">
        <v>29.5</v>
      </c>
      <c r="J149" s="316">
        <v>23</v>
      </c>
      <c r="K149" s="316">
        <v>23.5</v>
      </c>
      <c r="L149" s="316">
        <v>24.5</v>
      </c>
      <c r="M149" s="316">
        <v>14.7</v>
      </c>
      <c r="N149" s="316">
        <v>15.4</v>
      </c>
      <c r="O149" s="316">
        <v>16.1</v>
      </c>
      <c r="P149" s="316">
        <v>14.5</v>
      </c>
      <c r="Q149" s="319">
        <v>5.45</v>
      </c>
      <c r="R149" s="159">
        <v>13</v>
      </c>
      <c r="S149" s="316">
        <v>61.6</v>
      </c>
      <c r="T149" s="316">
        <v>0</v>
      </c>
      <c r="U149" s="316">
        <v>2</v>
      </c>
      <c r="V149" s="316">
        <v>1.5</v>
      </c>
      <c r="W149" s="316">
        <v>2</v>
      </c>
      <c r="X149" s="316">
        <v>5</v>
      </c>
      <c r="Y149" s="316">
        <v>0</v>
      </c>
      <c r="Z149" s="318">
        <v>177.74</v>
      </c>
      <c r="AA149" s="440" t="s">
        <v>85</v>
      </c>
      <c r="AB149" s="316"/>
      <c r="AC149" s="532"/>
      <c r="AD149" s="494"/>
      <c r="AE149" s="531"/>
    </row>
    <row r="150" spans="1:31" ht="12.75">
      <c r="A150" s="334">
        <v>116</v>
      </c>
      <c r="B150" s="496" t="s">
        <v>861</v>
      </c>
      <c r="C150" s="497" t="s">
        <v>508</v>
      </c>
      <c r="D150" s="502">
        <v>2013</v>
      </c>
      <c r="E150" s="498">
        <v>84.6</v>
      </c>
      <c r="F150" s="498">
        <v>88.2</v>
      </c>
      <c r="G150" s="498">
        <v>18.7</v>
      </c>
      <c r="H150" s="498">
        <v>29.3</v>
      </c>
      <c r="I150" s="498">
        <v>0</v>
      </c>
      <c r="J150" s="498">
        <v>24.8</v>
      </c>
      <c r="K150" s="498">
        <v>25.2</v>
      </c>
      <c r="L150" s="498">
        <v>24.8</v>
      </c>
      <c r="M150" s="498">
        <v>18.4</v>
      </c>
      <c r="N150" s="498">
        <v>17.7</v>
      </c>
      <c r="O150" s="498">
        <v>18.5</v>
      </c>
      <c r="P150" s="498">
        <v>17.2</v>
      </c>
      <c r="Q150" s="499">
        <v>5.53</v>
      </c>
      <c r="R150" s="500">
        <v>10</v>
      </c>
      <c r="S150" s="498">
        <v>55.2</v>
      </c>
      <c r="T150" s="498">
        <v>0.5</v>
      </c>
      <c r="U150" s="498">
        <v>1.5</v>
      </c>
      <c r="V150" s="498">
        <v>1.5</v>
      </c>
      <c r="W150" s="498">
        <v>1</v>
      </c>
      <c r="X150" s="498">
        <v>2.5</v>
      </c>
      <c r="Y150" s="498">
        <v>0.5</v>
      </c>
      <c r="Z150" s="501">
        <v>177.66</v>
      </c>
      <c r="AA150" s="91" t="s">
        <v>85</v>
      </c>
      <c r="AB150" s="503">
        <v>7.5</v>
      </c>
      <c r="AC150" s="532"/>
      <c r="AD150" s="494"/>
      <c r="AE150" s="531"/>
    </row>
    <row r="151" spans="1:31" ht="12.75">
      <c r="A151" s="91">
        <v>117</v>
      </c>
      <c r="B151" s="314" t="s">
        <v>687</v>
      </c>
      <c r="C151" s="497" t="s">
        <v>508</v>
      </c>
      <c r="D151" s="320">
        <v>2014</v>
      </c>
      <c r="E151" s="316">
        <v>107</v>
      </c>
      <c r="F151" s="316">
        <v>99.2</v>
      </c>
      <c r="G151" s="316">
        <v>32.2</v>
      </c>
      <c r="H151" s="316">
        <v>34.5</v>
      </c>
      <c r="I151" s="316">
        <v>26.5</v>
      </c>
      <c r="J151" s="316">
        <v>0</v>
      </c>
      <c r="K151" s="316">
        <v>24.5</v>
      </c>
      <c r="L151" s="316">
        <v>24</v>
      </c>
      <c r="M151" s="316">
        <v>13.9</v>
      </c>
      <c r="N151" s="316">
        <v>13.9</v>
      </c>
      <c r="O151" s="316">
        <v>13</v>
      </c>
      <c r="P151" s="316">
        <v>13.9</v>
      </c>
      <c r="Q151" s="319">
        <v>6.2</v>
      </c>
      <c r="R151" s="159">
        <v>13</v>
      </c>
      <c r="S151" s="316">
        <v>70.5</v>
      </c>
      <c r="T151" s="316">
        <v>1.5</v>
      </c>
      <c r="U151" s="316">
        <v>1</v>
      </c>
      <c r="V151" s="316">
        <v>1.5</v>
      </c>
      <c r="W151" s="316">
        <v>2</v>
      </c>
      <c r="X151" s="316">
        <v>5</v>
      </c>
      <c r="Y151" s="316">
        <v>2</v>
      </c>
      <c r="Z151" s="318">
        <v>177.55</v>
      </c>
      <c r="AA151" s="440" t="s">
        <v>85</v>
      </c>
      <c r="AB151" s="316"/>
      <c r="AC151" s="532"/>
      <c r="AD151" s="494"/>
      <c r="AE151" s="531"/>
    </row>
    <row r="152" spans="1:31" ht="12.75">
      <c r="A152" s="334">
        <v>118</v>
      </c>
      <c r="B152" s="314" t="s">
        <v>902</v>
      </c>
      <c r="C152" s="315" t="s">
        <v>531</v>
      </c>
      <c r="D152" s="320">
        <v>2014</v>
      </c>
      <c r="E152" s="316">
        <v>92.4</v>
      </c>
      <c r="F152" s="316">
        <v>88.8</v>
      </c>
      <c r="G152" s="316">
        <v>33</v>
      </c>
      <c r="H152" s="316">
        <v>28.2</v>
      </c>
      <c r="I152" s="316">
        <v>28.2</v>
      </c>
      <c r="J152" s="316">
        <v>24.2</v>
      </c>
      <c r="K152" s="316">
        <v>23.4</v>
      </c>
      <c r="L152" s="316">
        <v>23.3</v>
      </c>
      <c r="M152" s="316">
        <v>15.8</v>
      </c>
      <c r="N152" s="316">
        <v>15.9</v>
      </c>
      <c r="O152" s="316">
        <v>14.4</v>
      </c>
      <c r="P152" s="316">
        <v>14.3</v>
      </c>
      <c r="Q152" s="319">
        <v>5.75</v>
      </c>
      <c r="R152" s="317">
        <v>10</v>
      </c>
      <c r="S152" s="316">
        <v>86</v>
      </c>
      <c r="T152" s="316"/>
      <c r="U152" s="316">
        <v>2</v>
      </c>
      <c r="V152" s="316">
        <v>1</v>
      </c>
      <c r="W152" s="316">
        <v>2</v>
      </c>
      <c r="X152" s="316">
        <v>4.5</v>
      </c>
      <c r="Y152" s="520"/>
      <c r="Z152" s="318">
        <v>177.25</v>
      </c>
      <c r="AA152" s="318" t="s">
        <v>85</v>
      </c>
      <c r="AB152" s="319" t="s">
        <v>497</v>
      </c>
      <c r="AC152" s="532"/>
      <c r="AD152" s="494"/>
      <c r="AE152" s="531"/>
    </row>
    <row r="153" spans="1:31" ht="12.75">
      <c r="A153" s="91">
        <v>119</v>
      </c>
      <c r="B153" s="496" t="s">
        <v>862</v>
      </c>
      <c r="C153" s="497" t="s">
        <v>508</v>
      </c>
      <c r="D153" s="502">
        <v>2012</v>
      </c>
      <c r="E153" s="498">
        <v>91.1</v>
      </c>
      <c r="F153" s="498">
        <v>91.2</v>
      </c>
      <c r="G153" s="498">
        <v>35.4</v>
      </c>
      <c r="H153" s="498">
        <v>29.6</v>
      </c>
      <c r="I153" s="498">
        <v>34.8</v>
      </c>
      <c r="J153" s="498">
        <v>29.2</v>
      </c>
      <c r="K153" s="498">
        <v>24.4</v>
      </c>
      <c r="L153" s="498">
        <v>24.1</v>
      </c>
      <c r="M153" s="498">
        <v>13.8</v>
      </c>
      <c r="N153" s="498">
        <v>14.1</v>
      </c>
      <c r="O153" s="498">
        <v>12.4</v>
      </c>
      <c r="P153" s="498">
        <v>13.1</v>
      </c>
      <c r="Q153" s="499">
        <v>5.94</v>
      </c>
      <c r="R153" s="500">
        <v>14</v>
      </c>
      <c r="S153" s="498">
        <v>63.2</v>
      </c>
      <c r="T153" s="498">
        <v>1</v>
      </c>
      <c r="U153" s="498">
        <v>2</v>
      </c>
      <c r="V153" s="498">
        <v>2</v>
      </c>
      <c r="W153" s="498">
        <v>2</v>
      </c>
      <c r="X153" s="498">
        <v>5</v>
      </c>
      <c r="Y153" s="498">
        <v>1</v>
      </c>
      <c r="Z153" s="501">
        <v>177.23</v>
      </c>
      <c r="AA153" s="91" t="s">
        <v>85</v>
      </c>
      <c r="AB153" s="502" t="s">
        <v>388</v>
      </c>
      <c r="AC153" s="532"/>
      <c r="AD153" s="494"/>
      <c r="AE153" s="531"/>
    </row>
    <row r="154" spans="1:31" ht="12.75">
      <c r="A154" s="334">
        <v>120</v>
      </c>
      <c r="B154" s="314" t="s">
        <v>879</v>
      </c>
      <c r="C154" s="315" t="s">
        <v>508</v>
      </c>
      <c r="D154" s="320">
        <v>2014</v>
      </c>
      <c r="E154" s="316">
        <v>106.2</v>
      </c>
      <c r="F154" s="316">
        <v>95</v>
      </c>
      <c r="G154" s="316">
        <v>27.5</v>
      </c>
      <c r="H154" s="316">
        <v>28.6</v>
      </c>
      <c r="I154" s="316">
        <v>44</v>
      </c>
      <c r="J154" s="316">
        <v>39</v>
      </c>
      <c r="K154" s="316">
        <v>21.2</v>
      </c>
      <c r="L154" s="316">
        <v>22.3</v>
      </c>
      <c r="M154" s="316">
        <v>13.8</v>
      </c>
      <c r="N154" s="316">
        <v>14.4</v>
      </c>
      <c r="O154" s="316">
        <v>12.7</v>
      </c>
      <c r="P154" s="316">
        <v>13.7</v>
      </c>
      <c r="Q154" s="316">
        <v>5.3</v>
      </c>
      <c r="R154" s="317">
        <v>11</v>
      </c>
      <c r="S154" s="316">
        <v>79.5</v>
      </c>
      <c r="T154" s="316"/>
      <c r="U154" s="316">
        <v>1.5</v>
      </c>
      <c r="V154" s="316">
        <v>2</v>
      </c>
      <c r="W154" s="316">
        <v>2</v>
      </c>
      <c r="X154" s="316">
        <v>4</v>
      </c>
      <c r="Y154" s="316"/>
      <c r="Z154" s="318">
        <v>177.14</v>
      </c>
      <c r="AA154" s="318" t="s">
        <v>85</v>
      </c>
      <c r="AB154" s="316"/>
      <c r="AC154" s="532"/>
      <c r="AD154" s="494"/>
      <c r="AE154" s="531"/>
    </row>
    <row r="155" spans="1:31" ht="12.75">
      <c r="A155" s="91">
        <v>121</v>
      </c>
      <c r="B155" s="496" t="s">
        <v>863</v>
      </c>
      <c r="C155" s="497" t="s">
        <v>531</v>
      </c>
      <c r="D155" s="502">
        <v>2014</v>
      </c>
      <c r="E155" s="498">
        <v>81</v>
      </c>
      <c r="F155" s="498">
        <v>81.2</v>
      </c>
      <c r="G155" s="498">
        <v>36.1</v>
      </c>
      <c r="H155" s="498">
        <v>31</v>
      </c>
      <c r="I155" s="498">
        <v>35.1</v>
      </c>
      <c r="J155" s="498">
        <v>34</v>
      </c>
      <c r="K155" s="498">
        <v>21.5</v>
      </c>
      <c r="L155" s="498">
        <v>18.2</v>
      </c>
      <c r="M155" s="498">
        <v>13.6</v>
      </c>
      <c r="N155" s="498">
        <v>14.4</v>
      </c>
      <c r="O155" s="498">
        <v>15.2</v>
      </c>
      <c r="P155" s="498">
        <v>15.7</v>
      </c>
      <c r="Q155" s="499">
        <v>5.56</v>
      </c>
      <c r="R155" s="500">
        <v>14</v>
      </c>
      <c r="S155" s="498">
        <v>65</v>
      </c>
      <c r="T155" s="498">
        <v>2</v>
      </c>
      <c r="U155" s="498">
        <v>2</v>
      </c>
      <c r="V155" s="498">
        <v>1.5</v>
      </c>
      <c r="W155" s="498">
        <v>2</v>
      </c>
      <c r="X155" s="498">
        <v>5</v>
      </c>
      <c r="Y155" s="498"/>
      <c r="Z155" s="501">
        <v>176.95</v>
      </c>
      <c r="AA155" s="91" t="s">
        <v>85</v>
      </c>
      <c r="AB155" s="502" t="s">
        <v>319</v>
      </c>
      <c r="AC155" s="532"/>
      <c r="AD155" s="494"/>
      <c r="AE155" s="531"/>
    </row>
    <row r="156" spans="1:31" ht="12.75">
      <c r="A156" s="334">
        <v>122</v>
      </c>
      <c r="B156" s="496" t="s">
        <v>864</v>
      </c>
      <c r="C156" s="497" t="s">
        <v>508</v>
      </c>
      <c r="D156" s="502">
        <v>2014</v>
      </c>
      <c r="E156" s="498">
        <v>98.3</v>
      </c>
      <c r="F156" s="498">
        <v>98.4</v>
      </c>
      <c r="G156" s="498">
        <v>30.8</v>
      </c>
      <c r="H156" s="498">
        <v>33.9</v>
      </c>
      <c r="I156" s="498">
        <v>24.6</v>
      </c>
      <c r="J156" s="498">
        <v>30.1</v>
      </c>
      <c r="K156" s="498">
        <v>21.3</v>
      </c>
      <c r="L156" s="498">
        <v>21.2</v>
      </c>
      <c r="M156" s="498">
        <v>14.3</v>
      </c>
      <c r="N156" s="498">
        <v>14.6</v>
      </c>
      <c r="O156" s="498">
        <v>13.8</v>
      </c>
      <c r="P156" s="498">
        <v>14.4</v>
      </c>
      <c r="Q156" s="499">
        <v>5.4</v>
      </c>
      <c r="R156" s="500">
        <v>12</v>
      </c>
      <c r="S156" s="498">
        <v>55.1</v>
      </c>
      <c r="T156" s="498"/>
      <c r="U156" s="498">
        <v>1.5</v>
      </c>
      <c r="V156" s="498">
        <v>2</v>
      </c>
      <c r="W156" s="498">
        <v>2</v>
      </c>
      <c r="X156" s="498">
        <v>5.5</v>
      </c>
      <c r="Y156" s="498"/>
      <c r="Z156" s="501">
        <v>176.25</v>
      </c>
      <c r="AA156" s="91" t="s">
        <v>85</v>
      </c>
      <c r="AB156" s="503">
        <v>5.5</v>
      </c>
      <c r="AC156" s="532"/>
      <c r="AD156" s="494"/>
      <c r="AE156" s="531"/>
    </row>
    <row r="157" spans="1:31" ht="12.75">
      <c r="A157" s="91">
        <v>123</v>
      </c>
      <c r="B157" s="496" t="s">
        <v>865</v>
      </c>
      <c r="C157" s="497" t="s">
        <v>508</v>
      </c>
      <c r="D157" s="502">
        <v>2014</v>
      </c>
      <c r="E157" s="498">
        <v>102.3</v>
      </c>
      <c r="F157" s="498">
        <v>105.7</v>
      </c>
      <c r="G157" s="498">
        <v>31.4</v>
      </c>
      <c r="H157" s="498">
        <v>35.2</v>
      </c>
      <c r="I157" s="498">
        <v>22</v>
      </c>
      <c r="J157" s="498">
        <v>21.7</v>
      </c>
      <c r="K157" s="498">
        <v>26.2</v>
      </c>
      <c r="L157" s="498">
        <v>26.4</v>
      </c>
      <c r="M157" s="498">
        <v>14.3</v>
      </c>
      <c r="N157" s="498">
        <v>14.5</v>
      </c>
      <c r="O157" s="498">
        <v>13.8</v>
      </c>
      <c r="P157" s="498">
        <v>13.8</v>
      </c>
      <c r="Q157" s="499">
        <v>5.78</v>
      </c>
      <c r="R157" s="500">
        <v>8</v>
      </c>
      <c r="S157" s="498">
        <v>75.7</v>
      </c>
      <c r="T157" s="498"/>
      <c r="U157" s="498">
        <v>2</v>
      </c>
      <c r="V157" s="498">
        <v>2</v>
      </c>
      <c r="W157" s="498">
        <v>2</v>
      </c>
      <c r="X157" s="498">
        <v>0</v>
      </c>
      <c r="Y157" s="498"/>
      <c r="Z157" s="501">
        <v>176.05</v>
      </c>
      <c r="AA157" s="91" t="s">
        <v>85</v>
      </c>
      <c r="AB157" s="503">
        <v>6.5</v>
      </c>
      <c r="AC157" s="532"/>
      <c r="AD157" s="494"/>
      <c r="AE157" s="531"/>
    </row>
    <row r="158" spans="1:31" ht="12.75">
      <c r="A158" s="334">
        <v>124</v>
      </c>
      <c r="B158" s="496" t="s">
        <v>866</v>
      </c>
      <c r="C158" s="497" t="s">
        <v>508</v>
      </c>
      <c r="D158" s="502">
        <v>2012</v>
      </c>
      <c r="E158" s="498">
        <v>86.3</v>
      </c>
      <c r="F158" s="498">
        <v>82.7</v>
      </c>
      <c r="G158" s="498">
        <v>36.2</v>
      </c>
      <c r="H158" s="498">
        <v>36.7</v>
      </c>
      <c r="I158" s="498">
        <v>32.9</v>
      </c>
      <c r="J158" s="498">
        <v>28.2</v>
      </c>
      <c r="K158" s="498">
        <v>22.6</v>
      </c>
      <c r="L158" s="498">
        <v>22.1</v>
      </c>
      <c r="M158" s="498">
        <v>16</v>
      </c>
      <c r="N158" s="498">
        <v>15.1</v>
      </c>
      <c r="O158" s="498">
        <v>15.1</v>
      </c>
      <c r="P158" s="498">
        <v>14.9</v>
      </c>
      <c r="Q158" s="499">
        <v>5.63</v>
      </c>
      <c r="R158" s="500">
        <v>12</v>
      </c>
      <c r="S158" s="498">
        <v>60.2</v>
      </c>
      <c r="T158" s="498">
        <v>1</v>
      </c>
      <c r="U158" s="498">
        <v>1</v>
      </c>
      <c r="V158" s="498">
        <v>1.5</v>
      </c>
      <c r="W158" s="498">
        <v>2</v>
      </c>
      <c r="X158" s="498">
        <v>3</v>
      </c>
      <c r="Y158" s="498">
        <v>0.5</v>
      </c>
      <c r="Z158" s="501">
        <v>175.71</v>
      </c>
      <c r="AA158" s="91" t="s">
        <v>85</v>
      </c>
      <c r="AB158" s="503">
        <v>5.5</v>
      </c>
      <c r="AC158" s="532"/>
      <c r="AD158" s="494"/>
      <c r="AE158" s="531"/>
    </row>
    <row r="159" spans="1:31" ht="12.75">
      <c r="A159" s="91">
        <v>125</v>
      </c>
      <c r="B159" s="314" t="s">
        <v>904</v>
      </c>
      <c r="C159" s="315" t="s">
        <v>951</v>
      </c>
      <c r="D159" s="317">
        <v>2013</v>
      </c>
      <c r="E159" s="316">
        <v>75.8</v>
      </c>
      <c r="F159" s="316">
        <v>76.6</v>
      </c>
      <c r="G159" s="316">
        <v>36.2</v>
      </c>
      <c r="H159" s="316">
        <v>41</v>
      </c>
      <c r="I159" s="316">
        <v>36.2</v>
      </c>
      <c r="J159" s="316">
        <v>43</v>
      </c>
      <c r="K159" s="316">
        <v>24</v>
      </c>
      <c r="L159" s="316">
        <v>23.9</v>
      </c>
      <c r="M159" s="316">
        <v>13</v>
      </c>
      <c r="N159" s="316">
        <v>13.2</v>
      </c>
      <c r="O159" s="316">
        <v>13.2</v>
      </c>
      <c r="P159" s="316">
        <v>12.7</v>
      </c>
      <c r="Q159" s="319">
        <v>5.5</v>
      </c>
      <c r="R159" s="317">
        <v>16</v>
      </c>
      <c r="S159" s="316">
        <v>70.5</v>
      </c>
      <c r="T159" s="316">
        <v>2</v>
      </c>
      <c r="U159" s="316">
        <v>2</v>
      </c>
      <c r="V159" s="316">
        <v>2</v>
      </c>
      <c r="W159" s="316">
        <v>1</v>
      </c>
      <c r="X159" s="316">
        <v>5</v>
      </c>
      <c r="Y159" s="520"/>
      <c r="Z159" s="318">
        <v>175.7</v>
      </c>
      <c r="AA159" s="318" t="s">
        <v>85</v>
      </c>
      <c r="AB159" s="520"/>
      <c r="AC159" s="532"/>
      <c r="AD159" s="494"/>
      <c r="AE159" s="531"/>
    </row>
    <row r="160" spans="1:31" ht="12.75">
      <c r="A160" s="334">
        <v>126</v>
      </c>
      <c r="B160" s="314" t="s">
        <v>688</v>
      </c>
      <c r="C160" s="315" t="s">
        <v>412</v>
      </c>
      <c r="D160" s="320">
        <v>2014</v>
      </c>
      <c r="E160" s="316">
        <v>92.3</v>
      </c>
      <c r="F160" s="316">
        <v>92.3</v>
      </c>
      <c r="G160" s="316">
        <v>32.2</v>
      </c>
      <c r="H160" s="316">
        <v>29.5</v>
      </c>
      <c r="I160" s="316">
        <v>45.5</v>
      </c>
      <c r="J160" s="316">
        <v>37.5</v>
      </c>
      <c r="K160" s="316">
        <v>24.5</v>
      </c>
      <c r="L160" s="316">
        <v>24.5</v>
      </c>
      <c r="M160" s="316">
        <v>14.1</v>
      </c>
      <c r="N160" s="316">
        <v>12.8</v>
      </c>
      <c r="O160" s="316">
        <v>12.8</v>
      </c>
      <c r="P160" s="316">
        <v>12.6</v>
      </c>
      <c r="Q160" s="319">
        <v>5.3</v>
      </c>
      <c r="R160" s="159">
        <v>12</v>
      </c>
      <c r="S160" s="316">
        <v>48.8</v>
      </c>
      <c r="T160" s="316">
        <v>2</v>
      </c>
      <c r="U160" s="316">
        <v>2</v>
      </c>
      <c r="V160" s="316">
        <v>2</v>
      </c>
      <c r="W160" s="316">
        <v>2</v>
      </c>
      <c r="X160" s="316">
        <v>4</v>
      </c>
      <c r="Y160" s="316">
        <v>0</v>
      </c>
      <c r="Z160" s="318">
        <v>175.64</v>
      </c>
      <c r="AA160" s="440" t="s">
        <v>85</v>
      </c>
      <c r="AB160" s="316"/>
      <c r="AC160" s="532"/>
      <c r="AD160" s="494"/>
      <c r="AE160" s="531"/>
    </row>
    <row r="161" spans="1:31" ht="12.75">
      <c r="A161" s="91">
        <v>127</v>
      </c>
      <c r="B161" s="496" t="s">
        <v>778</v>
      </c>
      <c r="C161" s="497" t="s">
        <v>508</v>
      </c>
      <c r="D161" s="502">
        <v>2014</v>
      </c>
      <c r="E161" s="498">
        <v>86.6</v>
      </c>
      <c r="F161" s="498">
        <v>87.2</v>
      </c>
      <c r="G161" s="498">
        <v>35.5</v>
      </c>
      <c r="H161" s="498">
        <v>35.7</v>
      </c>
      <c r="I161" s="498">
        <v>26.4</v>
      </c>
      <c r="J161" s="498">
        <v>31.9</v>
      </c>
      <c r="K161" s="498">
        <v>24.1</v>
      </c>
      <c r="L161" s="498">
        <v>24.2</v>
      </c>
      <c r="M161" s="498">
        <v>14</v>
      </c>
      <c r="N161" s="498">
        <v>14.2</v>
      </c>
      <c r="O161" s="498">
        <v>14.2</v>
      </c>
      <c r="P161" s="498">
        <v>13.6</v>
      </c>
      <c r="Q161" s="499">
        <v>5.85</v>
      </c>
      <c r="R161" s="500">
        <v>12</v>
      </c>
      <c r="S161" s="498">
        <v>65.2</v>
      </c>
      <c r="T161" s="498">
        <v>1</v>
      </c>
      <c r="U161" s="498">
        <v>2</v>
      </c>
      <c r="V161" s="498">
        <v>2</v>
      </c>
      <c r="W161" s="498">
        <v>2</v>
      </c>
      <c r="X161" s="498">
        <v>3.5</v>
      </c>
      <c r="Y161" s="498">
        <v>0.5</v>
      </c>
      <c r="Z161" s="501">
        <v>175.49</v>
      </c>
      <c r="AA161" s="91" t="s">
        <v>85</v>
      </c>
      <c r="AB161" s="503">
        <v>6.5</v>
      </c>
      <c r="AC161" s="532"/>
      <c r="AD161" s="494"/>
      <c r="AE161" s="531"/>
    </row>
    <row r="162" spans="1:31" ht="12.75">
      <c r="A162" s="334">
        <v>128</v>
      </c>
      <c r="B162" s="496" t="s">
        <v>839</v>
      </c>
      <c r="C162" s="497" t="s">
        <v>508</v>
      </c>
      <c r="D162" s="502">
        <v>2014</v>
      </c>
      <c r="E162" s="498">
        <v>84.6</v>
      </c>
      <c r="F162" s="498">
        <v>88.7</v>
      </c>
      <c r="G162" s="498">
        <v>37.2</v>
      </c>
      <c r="H162" s="498">
        <v>38.1</v>
      </c>
      <c r="I162" s="498">
        <v>19.7</v>
      </c>
      <c r="J162" s="498">
        <v>25.6</v>
      </c>
      <c r="K162" s="498">
        <v>26.9</v>
      </c>
      <c r="L162" s="498">
        <v>26.4</v>
      </c>
      <c r="M162" s="498">
        <v>14.6</v>
      </c>
      <c r="N162" s="498">
        <v>15</v>
      </c>
      <c r="O162" s="498">
        <v>15.3</v>
      </c>
      <c r="P162" s="498">
        <v>15.6</v>
      </c>
      <c r="Q162" s="499">
        <v>5.36</v>
      </c>
      <c r="R162" s="500">
        <v>10</v>
      </c>
      <c r="S162" s="498">
        <v>61.8</v>
      </c>
      <c r="T162" s="498"/>
      <c r="U162" s="498">
        <v>1</v>
      </c>
      <c r="V162" s="498">
        <v>2</v>
      </c>
      <c r="W162" s="498">
        <v>2</v>
      </c>
      <c r="X162" s="498">
        <v>2</v>
      </c>
      <c r="Y162" s="498"/>
      <c r="Z162" s="501">
        <v>175.27</v>
      </c>
      <c r="AA162" s="91" t="s">
        <v>85</v>
      </c>
      <c r="AB162" s="503">
        <v>11.5</v>
      </c>
      <c r="AC162" s="532"/>
      <c r="AD162" s="494"/>
      <c r="AE162" s="531"/>
    </row>
    <row r="163" spans="1:31" ht="12.75">
      <c r="A163" s="91">
        <v>129</v>
      </c>
      <c r="B163" s="496" t="s">
        <v>867</v>
      </c>
      <c r="C163" s="497" t="s">
        <v>508</v>
      </c>
      <c r="D163" s="503">
        <v>2014</v>
      </c>
      <c r="E163" s="498">
        <v>90</v>
      </c>
      <c r="F163" s="498">
        <v>93.5</v>
      </c>
      <c r="G163" s="498">
        <v>29.2</v>
      </c>
      <c r="H163" s="498">
        <v>4.4</v>
      </c>
      <c r="I163" s="498">
        <v>44.5</v>
      </c>
      <c r="J163" s="498">
        <v>46.2</v>
      </c>
      <c r="K163" s="498">
        <v>24.4</v>
      </c>
      <c r="L163" s="498">
        <v>24.4</v>
      </c>
      <c r="M163" s="498">
        <v>14.6</v>
      </c>
      <c r="N163" s="498">
        <v>14.2</v>
      </c>
      <c r="O163" s="498">
        <v>13.8</v>
      </c>
      <c r="P163" s="498">
        <v>13.8</v>
      </c>
      <c r="Q163" s="499">
        <v>6.03</v>
      </c>
      <c r="R163" s="500">
        <v>10</v>
      </c>
      <c r="S163" s="498">
        <v>64.5</v>
      </c>
      <c r="T163" s="498"/>
      <c r="U163" s="498">
        <v>1</v>
      </c>
      <c r="V163" s="498">
        <v>2</v>
      </c>
      <c r="W163" s="498">
        <v>2</v>
      </c>
      <c r="X163" s="498">
        <v>4.5</v>
      </c>
      <c r="Y163" s="498">
        <v>1</v>
      </c>
      <c r="Z163" s="501">
        <v>174.77</v>
      </c>
      <c r="AA163" s="91" t="s">
        <v>85</v>
      </c>
      <c r="AB163" s="503">
        <v>8.5</v>
      </c>
      <c r="AC163" s="532"/>
      <c r="AD163" s="494"/>
      <c r="AE163" s="531"/>
    </row>
    <row r="164" spans="1:31" ht="12.75">
      <c r="A164" s="334">
        <v>130</v>
      </c>
      <c r="B164" s="314" t="s">
        <v>402</v>
      </c>
      <c r="C164" s="315" t="s">
        <v>392</v>
      </c>
      <c r="D164" s="331">
        <v>2014</v>
      </c>
      <c r="E164" s="316">
        <v>90.7</v>
      </c>
      <c r="F164" s="316">
        <v>87.6</v>
      </c>
      <c r="G164" s="316">
        <v>34.4</v>
      </c>
      <c r="H164" s="316">
        <v>34.3</v>
      </c>
      <c r="I164" s="316">
        <v>33.6</v>
      </c>
      <c r="J164" s="316">
        <v>35.6</v>
      </c>
      <c r="K164" s="316">
        <v>21.7</v>
      </c>
      <c r="L164" s="316">
        <v>21.2</v>
      </c>
      <c r="M164" s="316">
        <v>14.7</v>
      </c>
      <c r="N164" s="316">
        <v>14.7</v>
      </c>
      <c r="O164" s="316">
        <v>13.6</v>
      </c>
      <c r="P164" s="316">
        <v>13</v>
      </c>
      <c r="Q164" s="316">
        <v>5.93</v>
      </c>
      <c r="R164" s="317">
        <v>11</v>
      </c>
      <c r="S164" s="316">
        <v>73.4</v>
      </c>
      <c r="T164" s="316">
        <v>2</v>
      </c>
      <c r="U164" s="316">
        <v>1.5</v>
      </c>
      <c r="V164" s="316">
        <v>2</v>
      </c>
      <c r="W164" s="316">
        <v>0</v>
      </c>
      <c r="X164" s="316">
        <v>4</v>
      </c>
      <c r="Y164" s="316">
        <v>0</v>
      </c>
      <c r="Z164" s="318">
        <v>174.62</v>
      </c>
      <c r="AA164" s="318" t="s">
        <v>85</v>
      </c>
      <c r="AB164" s="319" t="s">
        <v>387</v>
      </c>
      <c r="AC164" s="532"/>
      <c r="AD164" s="494"/>
      <c r="AE164" s="531"/>
    </row>
    <row r="165" spans="1:31" ht="12.75">
      <c r="A165" s="91">
        <v>131</v>
      </c>
      <c r="B165" s="496" t="s">
        <v>868</v>
      </c>
      <c r="C165" s="497" t="s">
        <v>508</v>
      </c>
      <c r="D165" s="503">
        <v>2014</v>
      </c>
      <c r="E165" s="498">
        <v>89</v>
      </c>
      <c r="F165" s="498">
        <v>89.2</v>
      </c>
      <c r="G165" s="498">
        <v>37.6</v>
      </c>
      <c r="H165" s="498">
        <v>40.8</v>
      </c>
      <c r="I165" s="498">
        <v>39.1</v>
      </c>
      <c r="J165" s="498">
        <v>35.5</v>
      </c>
      <c r="K165" s="498">
        <v>23.4</v>
      </c>
      <c r="L165" s="498">
        <v>23.2</v>
      </c>
      <c r="M165" s="498">
        <v>14.2</v>
      </c>
      <c r="N165" s="498">
        <v>13.9</v>
      </c>
      <c r="O165" s="498">
        <v>12.8</v>
      </c>
      <c r="P165" s="498">
        <v>12.7</v>
      </c>
      <c r="Q165" s="499">
        <v>4.95</v>
      </c>
      <c r="R165" s="500">
        <v>12</v>
      </c>
      <c r="S165" s="498">
        <v>59.1</v>
      </c>
      <c r="T165" s="498"/>
      <c r="U165" s="498">
        <v>2</v>
      </c>
      <c r="V165" s="498">
        <v>2</v>
      </c>
      <c r="W165" s="498">
        <v>2</v>
      </c>
      <c r="X165" s="498">
        <v>5</v>
      </c>
      <c r="Y165" s="498"/>
      <c r="Z165" s="501">
        <v>174.48</v>
      </c>
      <c r="AA165" s="91" t="s">
        <v>85</v>
      </c>
      <c r="AB165" s="503">
        <v>5.5</v>
      </c>
      <c r="AC165" s="532"/>
      <c r="AD165" s="494"/>
      <c r="AE165" s="531"/>
    </row>
    <row r="166" spans="1:31" ht="12.75">
      <c r="A166" s="334">
        <v>132</v>
      </c>
      <c r="B166" s="496" t="s">
        <v>869</v>
      </c>
      <c r="C166" s="497" t="s">
        <v>508</v>
      </c>
      <c r="D166" s="503">
        <v>2014</v>
      </c>
      <c r="E166" s="498">
        <v>87.4</v>
      </c>
      <c r="F166" s="498">
        <v>79</v>
      </c>
      <c r="G166" s="498">
        <v>31.6</v>
      </c>
      <c r="H166" s="498">
        <v>35.2</v>
      </c>
      <c r="I166" s="498">
        <v>33.4</v>
      </c>
      <c r="J166" s="498">
        <v>34.6</v>
      </c>
      <c r="K166" s="498">
        <v>26.2</v>
      </c>
      <c r="L166" s="498">
        <v>26</v>
      </c>
      <c r="M166" s="498">
        <v>15.8</v>
      </c>
      <c r="N166" s="498">
        <v>15.4</v>
      </c>
      <c r="O166" s="498">
        <v>13.5</v>
      </c>
      <c r="P166" s="498">
        <v>13.4</v>
      </c>
      <c r="Q166" s="499">
        <v>6.02</v>
      </c>
      <c r="R166" s="500">
        <v>11</v>
      </c>
      <c r="S166" s="498">
        <v>61.1</v>
      </c>
      <c r="T166" s="498"/>
      <c r="U166" s="498">
        <v>1</v>
      </c>
      <c r="V166" s="498">
        <v>1.5</v>
      </c>
      <c r="W166" s="498">
        <v>2</v>
      </c>
      <c r="X166" s="498">
        <v>2</v>
      </c>
      <c r="Y166" s="498"/>
      <c r="Z166" s="501">
        <v>174.19</v>
      </c>
      <c r="AA166" s="91" t="s">
        <v>85</v>
      </c>
      <c r="AB166" s="502">
        <v>7.5</v>
      </c>
      <c r="AC166" s="532"/>
      <c r="AD166" s="494"/>
      <c r="AE166" s="531"/>
    </row>
    <row r="167" spans="1:31" ht="12.75">
      <c r="A167" s="91">
        <v>133</v>
      </c>
      <c r="B167" s="314" t="s">
        <v>689</v>
      </c>
      <c r="C167" s="315" t="s">
        <v>412</v>
      </c>
      <c r="D167" s="335">
        <v>2013</v>
      </c>
      <c r="E167" s="316">
        <v>90.5</v>
      </c>
      <c r="F167" s="316">
        <v>91</v>
      </c>
      <c r="G167" s="316">
        <v>24.2</v>
      </c>
      <c r="H167" s="316">
        <v>25.4</v>
      </c>
      <c r="I167" s="316">
        <v>33</v>
      </c>
      <c r="J167" s="316">
        <v>33.2</v>
      </c>
      <c r="K167" s="316">
        <v>21.8</v>
      </c>
      <c r="L167" s="316">
        <v>23.2</v>
      </c>
      <c r="M167" s="316">
        <v>15.5</v>
      </c>
      <c r="N167" s="316">
        <v>15.2</v>
      </c>
      <c r="O167" s="316">
        <v>12.8</v>
      </c>
      <c r="P167" s="316">
        <v>13.8</v>
      </c>
      <c r="Q167" s="319">
        <v>5.4</v>
      </c>
      <c r="R167" s="159">
        <v>12</v>
      </c>
      <c r="S167" s="316">
        <v>63.2</v>
      </c>
      <c r="T167" s="316">
        <v>2</v>
      </c>
      <c r="U167" s="316">
        <v>2</v>
      </c>
      <c r="V167" s="316">
        <v>2</v>
      </c>
      <c r="W167" s="316">
        <v>2</v>
      </c>
      <c r="X167" s="316">
        <v>4</v>
      </c>
      <c r="Y167" s="316">
        <v>2</v>
      </c>
      <c r="Z167" s="318">
        <v>173.45</v>
      </c>
      <c r="AA167" s="440" t="s">
        <v>85</v>
      </c>
      <c r="AB167" s="316"/>
      <c r="AC167" s="532"/>
      <c r="AD167" s="494"/>
      <c r="AE167" s="531"/>
    </row>
    <row r="168" spans="1:31" ht="12.75">
      <c r="A168" s="334">
        <v>134</v>
      </c>
      <c r="B168" s="496" t="s">
        <v>870</v>
      </c>
      <c r="C168" s="497" t="s">
        <v>508</v>
      </c>
      <c r="D168" s="503">
        <v>1998</v>
      </c>
      <c r="E168" s="498">
        <v>99</v>
      </c>
      <c r="F168" s="498">
        <v>102.8</v>
      </c>
      <c r="G168" s="498">
        <v>31.3</v>
      </c>
      <c r="H168" s="498">
        <v>31.6</v>
      </c>
      <c r="I168" s="498">
        <v>32</v>
      </c>
      <c r="J168" s="498">
        <v>33.3</v>
      </c>
      <c r="K168" s="498">
        <v>20.6</v>
      </c>
      <c r="L168" s="498">
        <v>20.8</v>
      </c>
      <c r="M168" s="498">
        <v>14</v>
      </c>
      <c r="N168" s="498">
        <v>14.2</v>
      </c>
      <c r="O168" s="498">
        <v>11.9</v>
      </c>
      <c r="P168" s="498">
        <v>12</v>
      </c>
      <c r="Q168" s="499">
        <v>5.25</v>
      </c>
      <c r="R168" s="500">
        <v>12</v>
      </c>
      <c r="S168" s="498">
        <v>76</v>
      </c>
      <c r="T168" s="498">
        <v>0.5</v>
      </c>
      <c r="U168" s="498">
        <v>1.5</v>
      </c>
      <c r="V168" s="498">
        <v>1.5</v>
      </c>
      <c r="W168" s="498">
        <v>2</v>
      </c>
      <c r="X168" s="498">
        <v>4</v>
      </c>
      <c r="Y168" s="498"/>
      <c r="Z168" s="501">
        <v>173.28</v>
      </c>
      <c r="AA168" s="91" t="s">
        <v>85</v>
      </c>
      <c r="AB168" s="502" t="s">
        <v>319</v>
      </c>
      <c r="AC168" s="532"/>
      <c r="AD168" s="494"/>
      <c r="AE168" s="531"/>
    </row>
    <row r="169" spans="1:31" ht="12.75">
      <c r="A169" s="91">
        <v>135</v>
      </c>
      <c r="B169" s="496" t="s">
        <v>847</v>
      </c>
      <c r="C169" s="497" t="s">
        <v>508</v>
      </c>
      <c r="D169" s="502">
        <v>2014</v>
      </c>
      <c r="E169" s="498">
        <v>76.1</v>
      </c>
      <c r="F169" s="498">
        <v>75.6</v>
      </c>
      <c r="G169" s="498">
        <v>3.3</v>
      </c>
      <c r="H169" s="498">
        <v>31</v>
      </c>
      <c r="I169" s="498">
        <v>34.7</v>
      </c>
      <c r="J169" s="498">
        <v>33.2</v>
      </c>
      <c r="K169" s="498">
        <v>23.9</v>
      </c>
      <c r="L169" s="498">
        <v>24</v>
      </c>
      <c r="M169" s="498">
        <v>14.4</v>
      </c>
      <c r="N169" s="498">
        <v>14.2</v>
      </c>
      <c r="O169" s="498">
        <v>14.3</v>
      </c>
      <c r="P169" s="498">
        <v>15.3</v>
      </c>
      <c r="Q169" s="499">
        <v>5.96</v>
      </c>
      <c r="R169" s="500">
        <v>15</v>
      </c>
      <c r="S169" s="498">
        <v>68.6</v>
      </c>
      <c r="T169" s="498"/>
      <c r="U169" s="498">
        <v>1</v>
      </c>
      <c r="V169" s="498">
        <v>1</v>
      </c>
      <c r="W169" s="498">
        <v>2</v>
      </c>
      <c r="X169" s="498">
        <v>7</v>
      </c>
      <c r="Y169" s="498">
        <v>0.5</v>
      </c>
      <c r="Z169" s="501">
        <v>173.27</v>
      </c>
      <c r="AA169" s="91" t="s">
        <v>85</v>
      </c>
      <c r="AB169" s="503">
        <v>6.5</v>
      </c>
      <c r="AC169" s="532"/>
      <c r="AD169" s="494"/>
      <c r="AE169" s="531"/>
    </row>
    <row r="170" spans="1:31" ht="12.75">
      <c r="A170" s="334">
        <v>136</v>
      </c>
      <c r="B170" s="496" t="s">
        <v>756</v>
      </c>
      <c r="C170" s="497" t="s">
        <v>508</v>
      </c>
      <c r="D170" s="502">
        <v>2013</v>
      </c>
      <c r="E170" s="498">
        <v>83.8</v>
      </c>
      <c r="F170" s="498">
        <v>83.4</v>
      </c>
      <c r="G170" s="498">
        <v>29.6</v>
      </c>
      <c r="H170" s="498">
        <v>33.6</v>
      </c>
      <c r="I170" s="498">
        <v>38.6</v>
      </c>
      <c r="J170" s="498">
        <v>32.5</v>
      </c>
      <c r="K170" s="498">
        <v>25.4</v>
      </c>
      <c r="L170" s="498">
        <v>25.9</v>
      </c>
      <c r="M170" s="498">
        <v>15.5</v>
      </c>
      <c r="N170" s="498">
        <v>15.9</v>
      </c>
      <c r="O170" s="498">
        <v>12.9</v>
      </c>
      <c r="P170" s="498">
        <v>12.7</v>
      </c>
      <c r="Q170" s="499">
        <v>5.02</v>
      </c>
      <c r="R170" s="500">
        <v>11</v>
      </c>
      <c r="S170" s="498">
        <v>68.5</v>
      </c>
      <c r="T170" s="498">
        <v>1</v>
      </c>
      <c r="U170" s="498">
        <v>1.5</v>
      </c>
      <c r="V170" s="498">
        <v>1</v>
      </c>
      <c r="W170" s="498">
        <v>1</v>
      </c>
      <c r="X170" s="498">
        <v>3.5</v>
      </c>
      <c r="Y170" s="498">
        <v>0.5</v>
      </c>
      <c r="Z170" s="501">
        <v>172.78</v>
      </c>
      <c r="AA170" s="91" t="s">
        <v>85</v>
      </c>
      <c r="AB170" s="503">
        <v>6.5</v>
      </c>
      <c r="AC170" s="532"/>
      <c r="AD170" s="494"/>
      <c r="AE170" s="531"/>
    </row>
    <row r="171" spans="1:31" ht="12.75">
      <c r="A171" s="91">
        <v>137</v>
      </c>
      <c r="B171" s="522" t="s">
        <v>746</v>
      </c>
      <c r="C171" s="523" t="s">
        <v>508</v>
      </c>
      <c r="D171" s="524">
        <v>2014</v>
      </c>
      <c r="E171" s="525">
        <v>91</v>
      </c>
      <c r="F171" s="525">
        <v>90</v>
      </c>
      <c r="G171" s="525">
        <v>29</v>
      </c>
      <c r="H171" s="525">
        <v>28.5</v>
      </c>
      <c r="I171" s="525">
        <v>43</v>
      </c>
      <c r="J171" s="525">
        <v>8</v>
      </c>
      <c r="K171" s="525">
        <v>24.7</v>
      </c>
      <c r="L171" s="525">
        <v>24.8</v>
      </c>
      <c r="M171" s="525">
        <v>13.9</v>
      </c>
      <c r="N171" s="525">
        <v>14.4</v>
      </c>
      <c r="O171" s="525">
        <v>13.7</v>
      </c>
      <c r="P171" s="525">
        <v>14.3</v>
      </c>
      <c r="Q171" s="526">
        <v>6.35</v>
      </c>
      <c r="R171" s="527">
        <v>10</v>
      </c>
      <c r="S171" s="525">
        <v>61</v>
      </c>
      <c r="T171" s="525"/>
      <c r="U171" s="525">
        <v>2</v>
      </c>
      <c r="V171" s="525">
        <v>1</v>
      </c>
      <c r="W171" s="525">
        <v>1</v>
      </c>
      <c r="X171" s="525">
        <v>5</v>
      </c>
      <c r="Y171" s="525"/>
      <c r="Z171" s="528">
        <v>172.56</v>
      </c>
      <c r="AA171" s="149" t="s">
        <v>85</v>
      </c>
      <c r="AB171" s="529" t="s">
        <v>319</v>
      </c>
      <c r="AC171" s="532"/>
      <c r="AD171" s="494"/>
      <c r="AE171" s="531"/>
    </row>
    <row r="172" spans="1:30" ht="12.75">
      <c r="A172" s="334">
        <v>138</v>
      </c>
      <c r="B172" s="314" t="s">
        <v>905</v>
      </c>
      <c r="C172" s="315" t="s">
        <v>953</v>
      </c>
      <c r="D172" s="159">
        <v>2014</v>
      </c>
      <c r="E172" s="316">
        <v>85.7</v>
      </c>
      <c r="F172" s="316">
        <v>89.2</v>
      </c>
      <c r="G172" s="316">
        <v>30.1</v>
      </c>
      <c r="H172" s="316">
        <v>33.5</v>
      </c>
      <c r="I172" s="316">
        <v>33.2</v>
      </c>
      <c r="J172" s="316">
        <v>35.7</v>
      </c>
      <c r="K172" s="316">
        <v>25.1</v>
      </c>
      <c r="L172" s="316">
        <v>25</v>
      </c>
      <c r="M172" s="316">
        <v>13.1</v>
      </c>
      <c r="N172" s="316">
        <v>12.9</v>
      </c>
      <c r="O172" s="316">
        <v>12.9</v>
      </c>
      <c r="P172" s="316">
        <v>12.8</v>
      </c>
      <c r="Q172" s="319">
        <v>5.25</v>
      </c>
      <c r="R172" s="159">
        <v>12</v>
      </c>
      <c r="S172" s="316">
        <v>68</v>
      </c>
      <c r="T172" s="226">
        <v>2</v>
      </c>
      <c r="U172" s="226">
        <v>1.5</v>
      </c>
      <c r="V172" s="226">
        <v>2</v>
      </c>
      <c r="W172" s="226">
        <v>2</v>
      </c>
      <c r="X172" s="226">
        <v>3.5</v>
      </c>
      <c r="Y172" s="96"/>
      <c r="Z172" s="318">
        <v>172.54</v>
      </c>
      <c r="AA172" s="318" t="s">
        <v>85</v>
      </c>
      <c r="AB172" s="520"/>
      <c r="AC172" s="532"/>
      <c r="AD172" s="19"/>
    </row>
    <row r="173" spans="1:30" ht="12.75">
      <c r="A173" s="91">
        <v>139</v>
      </c>
      <c r="B173" s="496" t="s">
        <v>730</v>
      </c>
      <c r="C173" s="497" t="s">
        <v>508</v>
      </c>
      <c r="D173" s="502">
        <v>2012</v>
      </c>
      <c r="E173" s="498">
        <v>92.5</v>
      </c>
      <c r="F173" s="498">
        <v>92.4</v>
      </c>
      <c r="G173" s="498">
        <v>34.5</v>
      </c>
      <c r="H173" s="498">
        <v>31.7</v>
      </c>
      <c r="I173" s="498">
        <v>30.3</v>
      </c>
      <c r="J173" s="498">
        <v>39.2</v>
      </c>
      <c r="K173" s="498">
        <v>22.7</v>
      </c>
      <c r="L173" s="498">
        <v>23</v>
      </c>
      <c r="M173" s="498">
        <v>13.8</v>
      </c>
      <c r="N173" s="498">
        <v>14.1</v>
      </c>
      <c r="O173" s="498">
        <v>13.2</v>
      </c>
      <c r="P173" s="498">
        <v>13.4</v>
      </c>
      <c r="Q173" s="499">
        <v>5.48</v>
      </c>
      <c r="R173" s="500">
        <v>11</v>
      </c>
      <c r="S173" s="498">
        <v>68.2</v>
      </c>
      <c r="T173" s="498"/>
      <c r="U173" s="498">
        <v>1</v>
      </c>
      <c r="V173" s="498">
        <v>1</v>
      </c>
      <c r="W173" s="498">
        <v>2</v>
      </c>
      <c r="X173" s="498">
        <v>4</v>
      </c>
      <c r="Y173" s="498"/>
      <c r="Z173" s="501">
        <v>172.5</v>
      </c>
      <c r="AA173" s="91" t="s">
        <v>85</v>
      </c>
      <c r="AB173" s="503">
        <v>9.5</v>
      </c>
      <c r="AC173" s="532"/>
      <c r="AD173" s="19"/>
    </row>
    <row r="174" spans="1:30" ht="12.75">
      <c r="A174" s="334">
        <v>140</v>
      </c>
      <c r="B174" s="314" t="s">
        <v>538</v>
      </c>
      <c r="C174" s="315" t="s">
        <v>951</v>
      </c>
      <c r="D174" s="320">
        <v>2010</v>
      </c>
      <c r="E174" s="316">
        <v>104.7</v>
      </c>
      <c r="F174" s="316">
        <v>104.5</v>
      </c>
      <c r="G174" s="316">
        <v>24.8</v>
      </c>
      <c r="H174" s="316">
        <v>30.6</v>
      </c>
      <c r="I174" s="316">
        <v>24</v>
      </c>
      <c r="J174" s="316">
        <v>34.6</v>
      </c>
      <c r="K174" s="316">
        <v>23.9</v>
      </c>
      <c r="L174" s="316">
        <v>24.2</v>
      </c>
      <c r="M174" s="316">
        <v>14.1</v>
      </c>
      <c r="N174" s="316">
        <v>14.1</v>
      </c>
      <c r="O174" s="316">
        <v>11.7</v>
      </c>
      <c r="P174" s="316">
        <v>12.1</v>
      </c>
      <c r="Q174" s="319">
        <v>6.08</v>
      </c>
      <c r="R174" s="331">
        <v>9</v>
      </c>
      <c r="S174" s="316">
        <v>70.5</v>
      </c>
      <c r="T174" s="316">
        <v>0</v>
      </c>
      <c r="U174" s="316">
        <v>1.5</v>
      </c>
      <c r="V174" s="316">
        <v>1.5</v>
      </c>
      <c r="W174" s="316">
        <v>1.5</v>
      </c>
      <c r="X174" s="316">
        <v>2.5</v>
      </c>
      <c r="Y174" s="316">
        <v>0</v>
      </c>
      <c r="Z174" s="318">
        <v>171.76</v>
      </c>
      <c r="AA174" s="318" t="s">
        <v>85</v>
      </c>
      <c r="AB174" s="316"/>
      <c r="AC174" s="532"/>
      <c r="AD174" s="19"/>
    </row>
    <row r="175" spans="1:30" ht="12.75">
      <c r="A175" s="91">
        <v>141</v>
      </c>
      <c r="B175" s="496" t="s">
        <v>871</v>
      </c>
      <c r="C175" s="497" t="s">
        <v>508</v>
      </c>
      <c r="D175" s="502">
        <v>2014</v>
      </c>
      <c r="E175" s="498">
        <v>92.5</v>
      </c>
      <c r="F175" s="498">
        <v>89.9</v>
      </c>
      <c r="G175" s="498">
        <v>34.7</v>
      </c>
      <c r="H175" s="498">
        <v>30.7</v>
      </c>
      <c r="I175" s="498">
        <v>22.2</v>
      </c>
      <c r="J175" s="498">
        <v>29.3</v>
      </c>
      <c r="K175" s="498">
        <v>25.4</v>
      </c>
      <c r="L175" s="498">
        <v>25.2</v>
      </c>
      <c r="M175" s="498">
        <v>13.4</v>
      </c>
      <c r="N175" s="498">
        <v>14.2</v>
      </c>
      <c r="O175" s="498">
        <v>14.1</v>
      </c>
      <c r="P175" s="498">
        <v>13.6</v>
      </c>
      <c r="Q175" s="499">
        <v>6.58</v>
      </c>
      <c r="R175" s="500">
        <v>8</v>
      </c>
      <c r="S175" s="498">
        <v>76.2</v>
      </c>
      <c r="T175" s="498"/>
      <c r="U175" s="498">
        <v>2</v>
      </c>
      <c r="V175" s="498">
        <v>2</v>
      </c>
      <c r="W175" s="498">
        <v>2</v>
      </c>
      <c r="X175" s="498">
        <v>0</v>
      </c>
      <c r="Y175" s="498"/>
      <c r="Z175" s="501">
        <v>170.97</v>
      </c>
      <c r="AA175" s="91" t="s">
        <v>85</v>
      </c>
      <c r="AB175" s="503">
        <v>7.5</v>
      </c>
      <c r="AC175" s="532"/>
      <c r="AD175" s="19"/>
    </row>
    <row r="176" spans="1:30" ht="12.75">
      <c r="A176" s="334">
        <v>142</v>
      </c>
      <c r="B176" s="314" t="s">
        <v>438</v>
      </c>
      <c r="C176" s="315" t="s">
        <v>392</v>
      </c>
      <c r="D176" s="331">
        <v>2014</v>
      </c>
      <c r="E176" s="316">
        <v>87.4</v>
      </c>
      <c r="F176" s="316">
        <v>91.4</v>
      </c>
      <c r="G176" s="316">
        <v>30.9</v>
      </c>
      <c r="H176" s="316">
        <v>28.4</v>
      </c>
      <c r="I176" s="316">
        <v>33.3</v>
      </c>
      <c r="J176" s="316">
        <v>26.4</v>
      </c>
      <c r="K176" s="316">
        <v>23.8</v>
      </c>
      <c r="L176" s="316">
        <v>23.3</v>
      </c>
      <c r="M176" s="316">
        <v>13.8</v>
      </c>
      <c r="N176" s="316">
        <v>13.9</v>
      </c>
      <c r="O176" s="316">
        <v>12.8</v>
      </c>
      <c r="P176" s="316">
        <v>12.5</v>
      </c>
      <c r="Q176" s="316">
        <v>5.2</v>
      </c>
      <c r="R176" s="317">
        <v>11</v>
      </c>
      <c r="S176" s="316">
        <v>70.9</v>
      </c>
      <c r="T176" s="316">
        <v>1.5</v>
      </c>
      <c r="U176" s="316">
        <v>1</v>
      </c>
      <c r="V176" s="316">
        <v>2</v>
      </c>
      <c r="W176" s="316">
        <v>2</v>
      </c>
      <c r="X176" s="316">
        <v>4</v>
      </c>
      <c r="Y176" s="316">
        <v>0</v>
      </c>
      <c r="Z176" s="318">
        <v>170.03</v>
      </c>
      <c r="AA176" s="318" t="s">
        <v>85</v>
      </c>
      <c r="AB176" s="319" t="s">
        <v>391</v>
      </c>
      <c r="AC176" s="532"/>
      <c r="AD176" s="19"/>
    </row>
    <row r="177" spans="1:30" ht="12.75">
      <c r="A177" s="91">
        <v>143</v>
      </c>
      <c r="B177" s="496" t="s">
        <v>811</v>
      </c>
      <c r="C177" s="497" t="s">
        <v>531</v>
      </c>
      <c r="D177" s="502">
        <v>2014</v>
      </c>
      <c r="E177" s="498">
        <v>95.2</v>
      </c>
      <c r="F177" s="498">
        <v>91</v>
      </c>
      <c r="G177" s="498">
        <v>33.6</v>
      </c>
      <c r="H177" s="498">
        <v>33.8</v>
      </c>
      <c r="I177" s="498">
        <v>22.6</v>
      </c>
      <c r="J177" s="498">
        <v>23.7</v>
      </c>
      <c r="K177" s="498">
        <v>21.6</v>
      </c>
      <c r="L177" s="498">
        <v>20.5</v>
      </c>
      <c r="M177" s="498">
        <v>14</v>
      </c>
      <c r="N177" s="498">
        <v>14.5</v>
      </c>
      <c r="O177" s="498">
        <v>13.7</v>
      </c>
      <c r="P177" s="498">
        <v>13.4</v>
      </c>
      <c r="Q177" s="499">
        <v>5.8</v>
      </c>
      <c r="R177" s="500">
        <v>10</v>
      </c>
      <c r="S177" s="498">
        <v>76.5</v>
      </c>
      <c r="T177" s="498">
        <v>1</v>
      </c>
      <c r="U177" s="498">
        <v>2</v>
      </c>
      <c r="V177" s="498">
        <v>1.5</v>
      </c>
      <c r="W177" s="498">
        <v>2</v>
      </c>
      <c r="X177" s="498">
        <v>2</v>
      </c>
      <c r="Y177" s="498">
        <v>0.5</v>
      </c>
      <c r="Z177" s="501">
        <v>170.01</v>
      </c>
      <c r="AA177" s="91" t="s">
        <v>85</v>
      </c>
      <c r="AB177" s="502" t="s">
        <v>319</v>
      </c>
      <c r="AC177" s="532"/>
      <c r="AD177" s="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L48"/>
  <sheetViews>
    <sheetView tabSelected="1" zoomScalePageLayoutView="0" workbookViewId="0" topLeftCell="A4">
      <selection activeCell="H18" sqref="H18"/>
    </sheetView>
  </sheetViews>
  <sheetFormatPr defaultColWidth="9.140625" defaultRowHeight="12.75"/>
  <cols>
    <col min="2" max="2" width="22.7109375" style="0" customWidth="1"/>
    <col min="8" max="8" width="24.28125" style="0" customWidth="1"/>
  </cols>
  <sheetData>
    <row r="2" spans="3:12" ht="15.75">
      <c r="C2" s="291" t="s">
        <v>976</v>
      </c>
      <c r="D2" s="291"/>
      <c r="G2" s="50"/>
      <c r="H2" s="7"/>
      <c r="I2" s="7"/>
      <c r="J2" s="7"/>
      <c r="K2" s="7"/>
      <c r="L2" s="7"/>
    </row>
    <row r="3" spans="7:12" ht="16.5" thickBot="1">
      <c r="G3" s="595"/>
      <c r="H3" s="146"/>
      <c r="I3" s="19"/>
      <c r="J3" s="19"/>
      <c r="K3" s="19"/>
      <c r="L3" s="19"/>
    </row>
    <row r="4" spans="2:12" ht="16.5" thickBot="1">
      <c r="B4" s="1" t="s">
        <v>302</v>
      </c>
      <c r="C4" s="1" t="s">
        <v>83</v>
      </c>
      <c r="D4" s="1" t="s">
        <v>84</v>
      </c>
      <c r="E4" s="1" t="s">
        <v>85</v>
      </c>
      <c r="F4" s="597" t="s">
        <v>303</v>
      </c>
      <c r="G4" s="595"/>
      <c r="H4" s="146"/>
      <c r="I4" s="19"/>
      <c r="J4" s="19"/>
      <c r="K4" s="19"/>
      <c r="L4" s="19"/>
    </row>
    <row r="5" spans="2:12" ht="18.75" thickBot="1">
      <c r="B5" s="51" t="s">
        <v>304</v>
      </c>
      <c r="C5" s="403">
        <v>37</v>
      </c>
      <c r="D5" s="397">
        <v>47</v>
      </c>
      <c r="E5" s="400">
        <v>53</v>
      </c>
      <c r="F5" s="598">
        <f aca="true" t="shared" si="0" ref="F5:F24">SUM(C5:E5)</f>
        <v>137</v>
      </c>
      <c r="G5" s="595"/>
      <c r="H5" s="146"/>
      <c r="I5" s="19"/>
      <c r="J5" s="19"/>
      <c r="K5" s="19"/>
      <c r="L5" s="19"/>
    </row>
    <row r="6" spans="2:12" ht="18.75" thickBot="1">
      <c r="B6" s="51" t="s">
        <v>305</v>
      </c>
      <c r="C6" s="403">
        <v>5</v>
      </c>
      <c r="D6" s="397">
        <v>42</v>
      </c>
      <c r="E6" s="400">
        <v>113</v>
      </c>
      <c r="F6" s="598">
        <f t="shared" si="0"/>
        <v>160</v>
      </c>
      <c r="G6" s="595"/>
      <c r="H6" s="146"/>
      <c r="I6" s="19"/>
      <c r="J6" s="19"/>
      <c r="K6" s="19"/>
      <c r="L6" s="19"/>
    </row>
    <row r="7" spans="2:12" ht="18.75" thickBot="1">
      <c r="B7" s="51" t="s">
        <v>306</v>
      </c>
      <c r="C7" s="403">
        <v>12</v>
      </c>
      <c r="D7" s="397">
        <v>52</v>
      </c>
      <c r="E7" s="400">
        <v>79</v>
      </c>
      <c r="F7" s="598">
        <f t="shared" si="0"/>
        <v>143</v>
      </c>
      <c r="G7" s="595"/>
      <c r="H7" s="146"/>
      <c r="I7" s="19"/>
      <c r="J7" s="19"/>
      <c r="K7" s="19"/>
      <c r="L7" s="19"/>
    </row>
    <row r="8" spans="2:12" ht="18.75" thickBot="1">
      <c r="B8" s="51" t="s">
        <v>307</v>
      </c>
      <c r="C8" s="403">
        <v>32</v>
      </c>
      <c r="D8" s="397">
        <v>67</v>
      </c>
      <c r="E8" s="400">
        <v>60</v>
      </c>
      <c r="F8" s="598">
        <f t="shared" si="0"/>
        <v>159</v>
      </c>
      <c r="G8" s="595"/>
      <c r="H8" s="146"/>
      <c r="I8" s="19"/>
      <c r="J8" s="19"/>
      <c r="K8" s="19"/>
      <c r="L8" s="19"/>
    </row>
    <row r="9" spans="2:12" ht="18.75" thickBot="1">
      <c r="B9" s="51" t="s">
        <v>308</v>
      </c>
      <c r="C9" s="403">
        <v>2</v>
      </c>
      <c r="D9" s="397">
        <v>2</v>
      </c>
      <c r="E9" s="400">
        <v>5</v>
      </c>
      <c r="F9" s="598">
        <f t="shared" si="0"/>
        <v>9</v>
      </c>
      <c r="G9" s="595"/>
      <c r="H9" s="146"/>
      <c r="I9" s="19"/>
      <c r="J9" s="19"/>
      <c r="K9" s="19"/>
      <c r="L9" s="19"/>
    </row>
    <row r="10" spans="2:12" ht="18.75" thickBot="1">
      <c r="B10" s="51" t="s">
        <v>875</v>
      </c>
      <c r="C10" s="403"/>
      <c r="D10" s="397">
        <v>3</v>
      </c>
      <c r="E10" s="400">
        <v>1</v>
      </c>
      <c r="F10" s="598">
        <f t="shared" si="0"/>
        <v>4</v>
      </c>
      <c r="G10" s="595"/>
      <c r="H10" s="146"/>
      <c r="I10" s="19"/>
      <c r="J10" s="19"/>
      <c r="K10" s="19"/>
      <c r="L10" s="19"/>
    </row>
    <row r="11" spans="2:12" ht="18.75" thickBot="1">
      <c r="B11" s="51" t="s">
        <v>309</v>
      </c>
      <c r="C11" s="403">
        <v>8</v>
      </c>
      <c r="D11" s="397">
        <v>5</v>
      </c>
      <c r="E11" s="400"/>
      <c r="F11" s="598">
        <f t="shared" si="0"/>
        <v>13</v>
      </c>
      <c r="G11" s="596"/>
      <c r="H11" s="146"/>
      <c r="I11" s="19"/>
      <c r="J11" s="19"/>
      <c r="K11" s="19"/>
      <c r="L11" s="19"/>
    </row>
    <row r="12" spans="2:12" ht="18.75" thickBot="1">
      <c r="B12" s="51" t="s">
        <v>310</v>
      </c>
      <c r="C12" s="403">
        <v>6</v>
      </c>
      <c r="D12" s="397">
        <v>10</v>
      </c>
      <c r="E12" s="400">
        <v>8</v>
      </c>
      <c r="F12" s="598">
        <f t="shared" si="0"/>
        <v>24</v>
      </c>
      <c r="G12" s="596"/>
      <c r="H12" s="146"/>
      <c r="I12" s="19"/>
      <c r="J12" s="19"/>
      <c r="K12" s="19"/>
      <c r="L12" s="19"/>
    </row>
    <row r="13" spans="2:12" ht="18.75" thickBot="1">
      <c r="B13" s="51" t="s">
        <v>311</v>
      </c>
      <c r="C13" s="403">
        <v>19</v>
      </c>
      <c r="D13" s="397">
        <v>12</v>
      </c>
      <c r="E13" s="400">
        <v>1</v>
      </c>
      <c r="F13" s="598">
        <f t="shared" si="0"/>
        <v>32</v>
      </c>
      <c r="G13" s="595"/>
      <c r="H13" s="146"/>
      <c r="I13" s="19"/>
      <c r="J13" s="19"/>
      <c r="K13" s="19"/>
      <c r="L13" s="19"/>
    </row>
    <row r="14" spans="2:12" ht="18.75" thickBot="1">
      <c r="B14" s="51" t="s">
        <v>503</v>
      </c>
      <c r="C14" s="403">
        <v>8</v>
      </c>
      <c r="D14" s="397">
        <v>3</v>
      </c>
      <c r="E14" s="400">
        <v>6</v>
      </c>
      <c r="F14" s="598">
        <f t="shared" si="0"/>
        <v>17</v>
      </c>
      <c r="G14" s="595"/>
      <c r="H14" s="146"/>
      <c r="I14" s="19"/>
      <c r="J14" s="19"/>
      <c r="K14" s="19"/>
      <c r="L14" s="19"/>
    </row>
    <row r="15" spans="2:12" ht="18.75" thickBot="1">
      <c r="B15" s="51" t="s">
        <v>313</v>
      </c>
      <c r="C15" s="403">
        <v>12</v>
      </c>
      <c r="D15" s="397">
        <v>19</v>
      </c>
      <c r="E15" s="400">
        <v>29</v>
      </c>
      <c r="F15" s="598">
        <f t="shared" si="0"/>
        <v>60</v>
      </c>
      <c r="G15" s="596"/>
      <c r="H15" s="147"/>
      <c r="I15" s="19"/>
      <c r="J15" s="19"/>
      <c r="K15" s="19"/>
      <c r="L15" s="19"/>
    </row>
    <row r="16" spans="2:12" ht="18.75" thickBot="1">
      <c r="B16" s="51" t="s">
        <v>314</v>
      </c>
      <c r="C16" s="403">
        <v>52</v>
      </c>
      <c r="D16" s="397">
        <v>50</v>
      </c>
      <c r="E16" s="400">
        <v>39</v>
      </c>
      <c r="F16" s="598">
        <f t="shared" si="0"/>
        <v>141</v>
      </c>
      <c r="G16" s="595"/>
      <c r="H16" s="147"/>
      <c r="I16" s="19"/>
      <c r="J16" s="19"/>
      <c r="K16" s="19"/>
      <c r="L16" s="19"/>
    </row>
    <row r="17" spans="2:12" ht="18.75" thickBot="1">
      <c r="B17" s="364" t="s">
        <v>502</v>
      </c>
      <c r="C17" s="403">
        <v>4</v>
      </c>
      <c r="D17" s="397">
        <v>5</v>
      </c>
      <c r="E17" s="400">
        <v>10</v>
      </c>
      <c r="F17" s="598">
        <f t="shared" si="0"/>
        <v>19</v>
      </c>
      <c r="G17" s="595"/>
      <c r="H17" s="146"/>
      <c r="I17" s="19"/>
      <c r="J17" s="19"/>
      <c r="K17" s="19"/>
      <c r="L17" s="19"/>
    </row>
    <row r="18" spans="2:12" ht="18.75" thickBot="1">
      <c r="B18" s="363" t="s">
        <v>312</v>
      </c>
      <c r="C18" s="404">
        <v>1</v>
      </c>
      <c r="D18" s="398">
        <v>2</v>
      </c>
      <c r="E18" s="401">
        <v>7</v>
      </c>
      <c r="F18" s="599">
        <f t="shared" si="0"/>
        <v>10</v>
      </c>
      <c r="G18" s="596"/>
      <c r="H18" s="146"/>
      <c r="I18" s="19"/>
      <c r="J18" s="19"/>
      <c r="K18" s="19"/>
      <c r="L18" s="19"/>
    </row>
    <row r="19" spans="2:12" ht="18.75" thickBot="1">
      <c r="B19" s="51" t="s">
        <v>316</v>
      </c>
      <c r="C19" s="403">
        <v>1</v>
      </c>
      <c r="D19" s="397">
        <v>3</v>
      </c>
      <c r="E19" s="400">
        <v>1</v>
      </c>
      <c r="F19" s="598">
        <f t="shared" si="0"/>
        <v>5</v>
      </c>
      <c r="G19" s="595"/>
      <c r="H19" s="146"/>
      <c r="I19" s="19"/>
      <c r="J19" s="19"/>
      <c r="K19" s="19"/>
      <c r="L19" s="19"/>
    </row>
    <row r="20" spans="2:12" ht="18.75" thickBot="1">
      <c r="B20" s="51" t="s">
        <v>873</v>
      </c>
      <c r="C20" s="403"/>
      <c r="D20" s="397">
        <v>2</v>
      </c>
      <c r="E20" s="400"/>
      <c r="F20" s="598">
        <f t="shared" si="0"/>
        <v>2</v>
      </c>
      <c r="G20" s="568"/>
      <c r="H20" s="146"/>
      <c r="I20" s="19"/>
      <c r="J20" s="19"/>
      <c r="K20" s="19"/>
      <c r="L20" s="19"/>
    </row>
    <row r="21" spans="2:12" ht="18.75" thickBot="1">
      <c r="B21" s="51" t="s">
        <v>874</v>
      </c>
      <c r="C21" s="403">
        <v>1</v>
      </c>
      <c r="D21" s="397"/>
      <c r="E21" s="400"/>
      <c r="F21" s="598">
        <f t="shared" si="0"/>
        <v>1</v>
      </c>
      <c r="G21" s="568"/>
      <c r="H21" s="146"/>
      <c r="I21" s="19"/>
      <c r="J21" s="19"/>
      <c r="K21" s="19"/>
      <c r="L21" s="19"/>
    </row>
    <row r="22" spans="2:12" ht="18.75" thickBot="1">
      <c r="B22" s="51" t="s">
        <v>876</v>
      </c>
      <c r="C22" s="403"/>
      <c r="D22" s="397">
        <v>1</v>
      </c>
      <c r="E22" s="400"/>
      <c r="F22" s="598">
        <f t="shared" si="0"/>
        <v>1</v>
      </c>
      <c r="G22" s="568"/>
      <c r="H22" s="146"/>
      <c r="I22" s="19"/>
      <c r="J22" s="19"/>
      <c r="K22" s="19"/>
      <c r="L22" s="19"/>
    </row>
    <row r="23" spans="2:12" ht="18.75" thickBot="1">
      <c r="B23" s="51" t="s">
        <v>878</v>
      </c>
      <c r="C23" s="403"/>
      <c r="D23" s="397"/>
      <c r="E23" s="400"/>
      <c r="F23" s="598">
        <f t="shared" si="0"/>
        <v>0</v>
      </c>
      <c r="G23" s="568"/>
      <c r="H23" s="146"/>
      <c r="I23" s="19"/>
      <c r="J23" s="19"/>
      <c r="K23" s="19"/>
      <c r="L23" s="19"/>
    </row>
    <row r="24" spans="2:7" ht="18.75" thickBot="1">
      <c r="B24" s="51" t="s">
        <v>315</v>
      </c>
      <c r="C24" s="403">
        <v>2</v>
      </c>
      <c r="D24" s="397">
        <v>1</v>
      </c>
      <c r="E24" s="400"/>
      <c r="F24" s="598">
        <f t="shared" si="0"/>
        <v>3</v>
      </c>
      <c r="G24" s="50"/>
    </row>
    <row r="25" spans="2:7" ht="18.75" thickBot="1">
      <c r="B25" s="51" t="s">
        <v>317</v>
      </c>
      <c r="C25" s="405">
        <f>SUM(C5:C24)</f>
        <v>202</v>
      </c>
      <c r="D25" s="399">
        <f>SUM(D5:D24)</f>
        <v>326</v>
      </c>
      <c r="E25" s="402">
        <f>SUM(E5:E24)</f>
        <v>412</v>
      </c>
      <c r="F25" s="598">
        <f>SUM(F5:F24)</f>
        <v>940</v>
      </c>
      <c r="G25" s="50"/>
    </row>
    <row r="26" spans="2:7" ht="12.75">
      <c r="B26" s="146"/>
      <c r="C26" s="49"/>
      <c r="D26" s="49"/>
      <c r="E26" s="49"/>
      <c r="F26" s="49"/>
      <c r="G26" s="50"/>
    </row>
    <row r="27" spans="2:7" ht="12.75">
      <c r="B27" s="146"/>
      <c r="C27" s="49"/>
      <c r="D27" s="49"/>
      <c r="E27" s="49"/>
      <c r="F27" s="49"/>
      <c r="G27" s="50"/>
    </row>
    <row r="28" ht="12.75">
      <c r="G28" s="50"/>
    </row>
    <row r="29" spans="2:7" ht="12.75">
      <c r="B29" s="146"/>
      <c r="C29" s="49"/>
      <c r="D29" s="49"/>
      <c r="E29" s="49"/>
      <c r="F29" s="49"/>
      <c r="G29" s="7"/>
    </row>
    <row r="30" spans="2:7" ht="12.75">
      <c r="B30" s="146"/>
      <c r="C30" s="49"/>
      <c r="D30" s="49"/>
      <c r="E30" s="49"/>
      <c r="F30" s="49"/>
      <c r="G30" s="7"/>
    </row>
    <row r="31" spans="2:7" ht="12.75">
      <c r="B31" s="146"/>
      <c r="C31" s="49"/>
      <c r="D31" s="49"/>
      <c r="E31" s="49"/>
      <c r="F31" s="49"/>
      <c r="G31" s="7"/>
    </row>
    <row r="32" spans="2:7" ht="12.75">
      <c r="B32" s="146"/>
      <c r="C32" s="49"/>
      <c r="D32" s="49"/>
      <c r="E32" s="49"/>
      <c r="F32" s="49"/>
      <c r="G32" s="7"/>
    </row>
    <row r="33" spans="2:7" ht="12.75" hidden="1">
      <c r="B33" s="146"/>
      <c r="C33" s="49"/>
      <c r="D33" s="49"/>
      <c r="E33" s="49"/>
      <c r="F33" s="49"/>
      <c r="G33" s="7"/>
    </row>
    <row r="34" spans="2:7" ht="12.75" hidden="1">
      <c r="B34" s="147"/>
      <c r="C34" s="49"/>
      <c r="D34" s="49"/>
      <c r="E34" s="49"/>
      <c r="F34" s="49"/>
      <c r="G34" s="7"/>
    </row>
    <row r="35" spans="2:7" ht="12.75" hidden="1">
      <c r="B35" s="18"/>
      <c r="C35" s="20"/>
      <c r="D35" s="20"/>
      <c r="E35" s="20"/>
      <c r="F35" s="20"/>
      <c r="G35" s="7"/>
    </row>
    <row r="36" spans="2:7" ht="12.75" hidden="1">
      <c r="B36" s="18"/>
      <c r="C36" s="20"/>
      <c r="D36" s="20"/>
      <c r="E36" s="20"/>
      <c r="F36" s="20"/>
      <c r="G36" s="7"/>
    </row>
    <row r="37" spans="2:7" ht="12.75" hidden="1">
      <c r="B37" s="18"/>
      <c r="C37" s="20"/>
      <c r="D37" s="20"/>
      <c r="E37" s="20"/>
      <c r="F37" s="20"/>
      <c r="G37" s="7"/>
    </row>
    <row r="38" spans="2:7" ht="12.75" hidden="1">
      <c r="B38" s="18"/>
      <c r="C38" s="20"/>
      <c r="D38" s="20"/>
      <c r="E38" s="20"/>
      <c r="F38" s="20"/>
      <c r="G38" s="7"/>
    </row>
    <row r="39" spans="2:7" ht="12.75">
      <c r="B39" s="18"/>
      <c r="C39" s="20"/>
      <c r="D39" s="20"/>
      <c r="E39" s="20"/>
      <c r="F39" s="20"/>
      <c r="G39" s="7"/>
    </row>
    <row r="40" spans="2:7" ht="12.75">
      <c r="B40" s="146"/>
      <c r="C40" s="20"/>
      <c r="D40" s="20"/>
      <c r="E40" s="20"/>
      <c r="F40" s="20"/>
      <c r="G40" s="7"/>
    </row>
    <row r="41" spans="2:7" ht="12.75">
      <c r="B41" s="18"/>
      <c r="C41" s="20"/>
      <c r="D41" s="20"/>
      <c r="E41" s="20"/>
      <c r="F41" s="20"/>
      <c r="G41" s="7"/>
    </row>
    <row r="42" spans="2:7" ht="12.75">
      <c r="B42" s="18"/>
      <c r="C42" s="20"/>
      <c r="D42" s="20"/>
      <c r="E42" s="20"/>
      <c r="F42" s="20"/>
      <c r="G42" s="148"/>
    </row>
    <row r="43" spans="2:6" ht="12.75">
      <c r="B43" s="18"/>
      <c r="C43" s="20"/>
      <c r="D43" s="20"/>
      <c r="E43" s="20"/>
      <c r="F43" s="20"/>
    </row>
    <row r="44" spans="2:6" ht="12.75">
      <c r="B44" s="18"/>
      <c r="C44" s="20"/>
      <c r="D44" s="20"/>
      <c r="E44" s="20"/>
      <c r="F44" s="20"/>
    </row>
    <row r="45" spans="2:6" ht="12.75">
      <c r="B45" s="18"/>
      <c r="C45" s="20"/>
      <c r="D45" s="20"/>
      <c r="E45" s="20"/>
      <c r="F45" s="20"/>
    </row>
    <row r="46" spans="2:6" ht="12.75">
      <c r="B46" s="18"/>
      <c r="C46" s="20"/>
      <c r="D46" s="20"/>
      <c r="E46" s="20"/>
      <c r="F46" s="20"/>
    </row>
    <row r="47" spans="2:6" ht="12.75">
      <c r="B47" s="18"/>
      <c r="C47" s="19"/>
      <c r="D47" s="19"/>
      <c r="E47" s="19"/>
      <c r="F47" s="20"/>
    </row>
    <row r="48" spans="2:6" ht="12.75">
      <c r="B48" s="7"/>
      <c r="C48" s="148"/>
      <c r="D48" s="148"/>
      <c r="E48" s="148"/>
      <c r="F48" s="14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235"/>
  <sheetViews>
    <sheetView zoomScalePageLayoutView="0" workbookViewId="0" topLeftCell="A166">
      <selection activeCell="O151" sqref="O151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3" width="15.00390625" style="0" customWidth="1"/>
    <col min="4" max="4" width="8.57421875" style="0" customWidth="1"/>
    <col min="5" max="5" width="7.421875" style="0" customWidth="1"/>
    <col min="6" max="6" width="7.00390625" style="0" customWidth="1"/>
    <col min="7" max="7" width="7.28125" style="0" customWidth="1"/>
    <col min="8" max="8" width="7.00390625" style="0" customWidth="1"/>
    <col min="9" max="9" width="5.57421875" style="0" customWidth="1"/>
    <col min="10" max="10" width="5.7109375" style="0" customWidth="1"/>
    <col min="11" max="11" width="5.8515625" style="0" customWidth="1"/>
    <col min="12" max="12" width="5.421875" style="0" customWidth="1"/>
    <col min="13" max="13" width="8.421875" style="0" customWidth="1"/>
    <col min="14" max="14" width="6.00390625" style="0" customWidth="1"/>
    <col min="15" max="15" width="10.8515625" style="0" customWidth="1"/>
  </cols>
  <sheetData>
    <row r="3" spans="1:13" ht="15.75">
      <c r="A3" s="291" t="s">
        <v>973</v>
      </c>
      <c r="B3" s="291"/>
      <c r="C3" s="614"/>
      <c r="D3" s="291" t="s">
        <v>125</v>
      </c>
      <c r="E3" s="614"/>
      <c r="F3" s="614"/>
      <c r="G3" s="614"/>
      <c r="H3" s="614"/>
      <c r="I3" s="614"/>
      <c r="J3" s="614"/>
      <c r="K3" s="291" t="s">
        <v>126</v>
      </c>
      <c r="L3" s="614"/>
      <c r="M3" s="614"/>
    </row>
    <row r="5" spans="1:10" ht="12.75">
      <c r="A5" t="s">
        <v>2</v>
      </c>
      <c r="D5" t="s">
        <v>3</v>
      </c>
      <c r="J5" t="s">
        <v>4</v>
      </c>
    </row>
    <row r="6" spans="1:10" ht="12.75">
      <c r="A6" t="s">
        <v>5</v>
      </c>
      <c r="D6" t="s">
        <v>6</v>
      </c>
      <c r="J6" t="s">
        <v>7</v>
      </c>
    </row>
    <row r="7" spans="1:10" ht="12.75">
      <c r="A7" t="s">
        <v>8</v>
      </c>
      <c r="D7" t="s">
        <v>9</v>
      </c>
      <c r="J7" t="s">
        <v>10</v>
      </c>
    </row>
    <row r="8" spans="1:10" ht="12.75">
      <c r="A8" t="s">
        <v>11</v>
      </c>
      <c r="D8" t="s">
        <v>12</v>
      </c>
      <c r="J8" t="s">
        <v>13</v>
      </c>
    </row>
    <row r="9" spans="1:10" ht="12.75">
      <c r="A9" t="s">
        <v>127</v>
      </c>
      <c r="D9" t="s">
        <v>128</v>
      </c>
      <c r="J9" t="s">
        <v>129</v>
      </c>
    </row>
    <row r="10" spans="1:10" ht="12.75">
      <c r="A10" t="s">
        <v>130</v>
      </c>
      <c r="D10" t="s">
        <v>131</v>
      </c>
      <c r="J10" t="s">
        <v>132</v>
      </c>
    </row>
    <row r="11" spans="1:10" ht="12.75">
      <c r="A11" t="s">
        <v>133</v>
      </c>
      <c r="D11" t="s">
        <v>134</v>
      </c>
      <c r="J11" t="s">
        <v>135</v>
      </c>
    </row>
    <row r="12" spans="1:10" ht="12.75">
      <c r="A12" t="s">
        <v>136</v>
      </c>
      <c r="D12" t="s">
        <v>137</v>
      </c>
      <c r="J12" t="s">
        <v>138</v>
      </c>
    </row>
    <row r="13" spans="1:10" ht="12.75">
      <c r="A13" t="s">
        <v>139</v>
      </c>
      <c r="D13" t="s">
        <v>140</v>
      </c>
      <c r="J13" t="s">
        <v>141</v>
      </c>
    </row>
    <row r="14" spans="1:10" ht="12.75">
      <c r="A14" t="s">
        <v>142</v>
      </c>
      <c r="D14" t="s">
        <v>143</v>
      </c>
      <c r="J14" t="s">
        <v>144</v>
      </c>
    </row>
    <row r="15" spans="1:10" ht="12.75">
      <c r="A15" t="s">
        <v>145</v>
      </c>
      <c r="D15" t="s">
        <v>146</v>
      </c>
      <c r="J15" t="s">
        <v>147</v>
      </c>
    </row>
    <row r="16" spans="1:10" ht="12.75">
      <c r="A16" t="s">
        <v>148</v>
      </c>
      <c r="D16" t="s">
        <v>149</v>
      </c>
      <c r="J16" t="s">
        <v>150</v>
      </c>
    </row>
    <row r="17" spans="1:10" ht="12.75">
      <c r="A17" t="s">
        <v>151</v>
      </c>
      <c r="D17" t="s">
        <v>152</v>
      </c>
      <c r="J17" t="s">
        <v>153</v>
      </c>
    </row>
    <row r="18" spans="1:10" ht="12.75">
      <c r="A18" t="s">
        <v>154</v>
      </c>
      <c r="D18" t="s">
        <v>155</v>
      </c>
      <c r="J18" t="s">
        <v>154</v>
      </c>
    </row>
    <row r="22" ht="13.5" thickBot="1"/>
    <row r="23" spans="1:15" ht="13.5" thickBot="1">
      <c r="A23" s="168">
        <v>1</v>
      </c>
      <c r="B23" s="169">
        <v>2</v>
      </c>
      <c r="C23" s="169">
        <v>3</v>
      </c>
      <c r="D23" s="169">
        <v>4</v>
      </c>
      <c r="E23" s="169">
        <v>5</v>
      </c>
      <c r="F23" s="169">
        <v>6</v>
      </c>
      <c r="G23" s="169">
        <v>7</v>
      </c>
      <c r="H23" s="169">
        <v>8</v>
      </c>
      <c r="I23" s="169">
        <v>9</v>
      </c>
      <c r="J23" s="169">
        <v>10</v>
      </c>
      <c r="K23" s="169">
        <v>11</v>
      </c>
      <c r="L23" s="169">
        <v>12</v>
      </c>
      <c r="M23" s="169">
        <v>13</v>
      </c>
      <c r="N23" s="423">
        <v>14</v>
      </c>
      <c r="O23" s="561"/>
    </row>
    <row r="24" spans="1:29" ht="12.75">
      <c r="A24" s="337">
        <v>1</v>
      </c>
      <c r="B24" s="338" t="s">
        <v>430</v>
      </c>
      <c r="C24" s="339" t="s">
        <v>456</v>
      </c>
      <c r="D24" s="340">
        <v>2014</v>
      </c>
      <c r="E24" s="341">
        <v>24.1</v>
      </c>
      <c r="F24" s="341">
        <v>24.7</v>
      </c>
      <c r="G24" s="342">
        <v>29.68</v>
      </c>
      <c r="H24" s="342">
        <v>29.6</v>
      </c>
      <c r="I24" s="341">
        <v>8</v>
      </c>
      <c r="J24" s="341">
        <v>8.2</v>
      </c>
      <c r="K24" s="343">
        <v>5</v>
      </c>
      <c r="L24" s="344"/>
      <c r="M24" s="565">
        <v>134.52</v>
      </c>
      <c r="N24" s="559" t="s">
        <v>83</v>
      </c>
      <c r="O24" s="421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</row>
    <row r="25" spans="1:30" ht="15.75" customHeight="1">
      <c r="A25" s="196">
        <v>2</v>
      </c>
      <c r="B25" s="238" t="s">
        <v>539</v>
      </c>
      <c r="C25" s="233" t="s">
        <v>515</v>
      </c>
      <c r="D25" s="336">
        <v>2014</v>
      </c>
      <c r="E25" s="234">
        <v>25.8</v>
      </c>
      <c r="F25" s="234">
        <v>25.3</v>
      </c>
      <c r="G25" s="235">
        <v>29.92</v>
      </c>
      <c r="H25" s="235">
        <v>29.04</v>
      </c>
      <c r="I25" s="234">
        <v>7.9</v>
      </c>
      <c r="J25" s="234">
        <v>7.8</v>
      </c>
      <c r="K25" s="226">
        <v>4</v>
      </c>
      <c r="L25" s="234"/>
      <c r="M25" s="236">
        <v>133.69</v>
      </c>
      <c r="N25" s="414" t="s">
        <v>83</v>
      </c>
      <c r="O25" s="56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</row>
    <row r="26" spans="1:30" ht="12.75">
      <c r="A26" s="196">
        <v>3</v>
      </c>
      <c r="B26" s="238" t="s">
        <v>750</v>
      </c>
      <c r="C26" s="233" t="s">
        <v>424</v>
      </c>
      <c r="D26" s="311">
        <v>2014</v>
      </c>
      <c r="E26" s="234">
        <v>24</v>
      </c>
      <c r="F26" s="234">
        <v>23.8</v>
      </c>
      <c r="G26" s="235">
        <v>28.76</v>
      </c>
      <c r="H26" s="235">
        <v>28.64</v>
      </c>
      <c r="I26" s="234">
        <v>8.6</v>
      </c>
      <c r="J26" s="234">
        <v>8.6</v>
      </c>
      <c r="K26" s="234">
        <v>4.5</v>
      </c>
      <c r="L26" s="96"/>
      <c r="M26" s="236">
        <v>131.7</v>
      </c>
      <c r="N26" s="414" t="s">
        <v>83</v>
      </c>
      <c r="O26" s="563"/>
      <c r="P26" s="19"/>
      <c r="AC26" s="111" t="s">
        <v>319</v>
      </c>
      <c r="AD26" s="111" t="s">
        <v>319</v>
      </c>
    </row>
    <row r="27" spans="1:30" ht="12.75">
      <c r="A27" s="196">
        <v>4</v>
      </c>
      <c r="B27" s="238" t="s">
        <v>347</v>
      </c>
      <c r="C27" s="233" t="s">
        <v>321</v>
      </c>
      <c r="D27" s="311">
        <v>2013</v>
      </c>
      <c r="E27" s="234">
        <v>23.2</v>
      </c>
      <c r="F27" s="234">
        <v>23.5</v>
      </c>
      <c r="G27" s="235">
        <v>29.17</v>
      </c>
      <c r="H27" s="235">
        <v>29.05</v>
      </c>
      <c r="I27" s="234">
        <v>7.5</v>
      </c>
      <c r="J27" s="234">
        <v>7.5</v>
      </c>
      <c r="K27" s="234">
        <v>5</v>
      </c>
      <c r="L27" s="234"/>
      <c r="M27" s="236">
        <v>130.68</v>
      </c>
      <c r="N27" s="414" t="s">
        <v>83</v>
      </c>
      <c r="O27" s="562"/>
      <c r="AC27" s="108" t="s">
        <v>319</v>
      </c>
      <c r="AD27" s="108" t="s">
        <v>319</v>
      </c>
    </row>
    <row r="28" spans="1:30" ht="13.5" customHeight="1">
      <c r="A28" s="196">
        <v>5</v>
      </c>
      <c r="B28" s="238" t="s">
        <v>353</v>
      </c>
      <c r="C28" s="233" t="s">
        <v>321</v>
      </c>
      <c r="D28" s="311">
        <v>2012</v>
      </c>
      <c r="E28" s="234">
        <v>24.1</v>
      </c>
      <c r="F28" s="234">
        <v>24.6</v>
      </c>
      <c r="G28" s="235">
        <v>28.61</v>
      </c>
      <c r="H28" s="235">
        <v>28.08</v>
      </c>
      <c r="I28" s="234">
        <v>7.7</v>
      </c>
      <c r="J28" s="234">
        <v>7.8</v>
      </c>
      <c r="K28" s="234">
        <v>5</v>
      </c>
      <c r="L28" s="234"/>
      <c r="M28" s="236">
        <v>129.89</v>
      </c>
      <c r="N28" s="414" t="s">
        <v>83</v>
      </c>
      <c r="O28" s="562"/>
      <c r="AC28" s="108" t="s">
        <v>319</v>
      </c>
      <c r="AD28" s="108" t="s">
        <v>319</v>
      </c>
    </row>
    <row r="29" spans="1:30" ht="15" customHeight="1">
      <c r="A29" s="196">
        <v>6</v>
      </c>
      <c r="B29" s="321" t="s">
        <v>466</v>
      </c>
      <c r="C29" s="96" t="s">
        <v>359</v>
      </c>
      <c r="D29" s="159">
        <v>2014</v>
      </c>
      <c r="E29" s="226">
        <v>23</v>
      </c>
      <c r="F29" s="226">
        <v>23.2</v>
      </c>
      <c r="G29" s="322">
        <v>28.52</v>
      </c>
      <c r="H29" s="322">
        <v>28.84</v>
      </c>
      <c r="I29" s="226">
        <v>7.8</v>
      </c>
      <c r="J29" s="226">
        <v>7.9</v>
      </c>
      <c r="K29" s="226">
        <v>4.5</v>
      </c>
      <c r="L29" s="226"/>
      <c r="M29" s="323">
        <v>129.84</v>
      </c>
      <c r="N29" s="414" t="s">
        <v>83</v>
      </c>
      <c r="O29" s="419"/>
      <c r="AC29" s="108" t="s">
        <v>319</v>
      </c>
      <c r="AD29" s="108" t="s">
        <v>319</v>
      </c>
    </row>
    <row r="30" spans="1:30" ht="12.75">
      <c r="A30" s="196">
        <v>7</v>
      </c>
      <c r="B30" s="238" t="s">
        <v>582</v>
      </c>
      <c r="C30" s="233" t="s">
        <v>394</v>
      </c>
      <c r="D30" s="336">
        <v>2012</v>
      </c>
      <c r="E30" s="234">
        <v>23.1</v>
      </c>
      <c r="F30" s="234">
        <v>23.6</v>
      </c>
      <c r="G30" s="235">
        <v>28.36</v>
      </c>
      <c r="H30" s="235">
        <v>28.35</v>
      </c>
      <c r="I30" s="234">
        <v>8</v>
      </c>
      <c r="J30" s="234">
        <v>8.2</v>
      </c>
      <c r="K30" s="226">
        <v>4</v>
      </c>
      <c r="L30" s="96"/>
      <c r="M30" s="236">
        <v>128.62</v>
      </c>
      <c r="N30" s="414" t="s">
        <v>83</v>
      </c>
      <c r="O30" s="562"/>
      <c r="P30" s="53"/>
      <c r="AC30" s="108" t="s">
        <v>319</v>
      </c>
      <c r="AD30" s="108" t="s">
        <v>319</v>
      </c>
    </row>
    <row r="31" spans="1:30" ht="12.75">
      <c r="A31" s="196">
        <v>8</v>
      </c>
      <c r="B31" s="238" t="s">
        <v>434</v>
      </c>
      <c r="C31" s="233" t="s">
        <v>394</v>
      </c>
      <c r="D31" s="311">
        <v>2013</v>
      </c>
      <c r="E31" s="234">
        <v>25.9</v>
      </c>
      <c r="F31" s="234">
        <v>25</v>
      </c>
      <c r="G31" s="235">
        <v>27.84</v>
      </c>
      <c r="H31" s="235">
        <v>27.72</v>
      </c>
      <c r="I31" s="234">
        <v>7.3</v>
      </c>
      <c r="J31" s="234">
        <v>7.4</v>
      </c>
      <c r="K31" s="226">
        <v>5</v>
      </c>
      <c r="L31" s="96"/>
      <c r="M31" s="236">
        <v>128.49</v>
      </c>
      <c r="N31" s="414" t="s">
        <v>83</v>
      </c>
      <c r="O31" s="562"/>
      <c r="P31" s="237"/>
      <c r="AC31" s="108" t="s">
        <v>319</v>
      </c>
      <c r="AD31" s="108" t="s">
        <v>319</v>
      </c>
    </row>
    <row r="32" spans="1:30" ht="12.75">
      <c r="A32" s="196">
        <v>9</v>
      </c>
      <c r="B32" s="238" t="s">
        <v>751</v>
      </c>
      <c r="C32" s="233" t="s">
        <v>424</v>
      </c>
      <c r="D32" s="311">
        <v>2013</v>
      </c>
      <c r="E32" s="234">
        <v>21.6</v>
      </c>
      <c r="F32" s="234">
        <v>22.6</v>
      </c>
      <c r="G32" s="235">
        <v>28.72</v>
      </c>
      <c r="H32" s="235">
        <v>27.76</v>
      </c>
      <c r="I32" s="234">
        <v>7.9</v>
      </c>
      <c r="J32" s="234">
        <v>7.9</v>
      </c>
      <c r="K32" s="234">
        <v>4</v>
      </c>
      <c r="L32" s="96"/>
      <c r="M32" s="236">
        <v>126.62</v>
      </c>
      <c r="N32" s="414" t="s">
        <v>83</v>
      </c>
      <c r="O32" s="421"/>
      <c r="P32" s="19"/>
      <c r="AC32" s="108" t="s">
        <v>319</v>
      </c>
      <c r="AD32" s="108" t="s">
        <v>319</v>
      </c>
    </row>
    <row r="33" spans="1:30" ht="14.25" customHeight="1">
      <c r="A33" s="196">
        <v>10</v>
      </c>
      <c r="B33" s="321" t="s">
        <v>467</v>
      </c>
      <c r="C33" s="96" t="s">
        <v>359</v>
      </c>
      <c r="D33" s="159">
        <v>2014</v>
      </c>
      <c r="E33" s="226">
        <v>24</v>
      </c>
      <c r="F33" s="226">
        <v>21.4</v>
      </c>
      <c r="G33" s="322">
        <v>28.42</v>
      </c>
      <c r="H33" s="322">
        <v>28.41</v>
      </c>
      <c r="I33" s="226">
        <v>7.4</v>
      </c>
      <c r="J33" s="226">
        <v>7.5</v>
      </c>
      <c r="K33" s="226">
        <v>3.5</v>
      </c>
      <c r="L33" s="226">
        <v>1</v>
      </c>
      <c r="M33" s="323">
        <v>125.35</v>
      </c>
      <c r="N33" s="414" t="s">
        <v>83</v>
      </c>
      <c r="O33" s="419"/>
      <c r="AC33" s="108" t="s">
        <v>319</v>
      </c>
      <c r="AD33" s="108" t="s">
        <v>319</v>
      </c>
    </row>
    <row r="34" spans="1:30" ht="12.75">
      <c r="A34" s="196">
        <v>11</v>
      </c>
      <c r="B34" s="238" t="s">
        <v>752</v>
      </c>
      <c r="C34" s="233" t="s">
        <v>531</v>
      </c>
      <c r="D34" s="336">
        <v>2013</v>
      </c>
      <c r="E34" s="234">
        <v>21</v>
      </c>
      <c r="F34" s="234">
        <v>22.8</v>
      </c>
      <c r="G34" s="235">
        <v>28.45</v>
      </c>
      <c r="H34" s="235">
        <v>28.45</v>
      </c>
      <c r="I34" s="234">
        <v>7.2</v>
      </c>
      <c r="J34" s="234">
        <v>7.2</v>
      </c>
      <c r="K34" s="234">
        <v>3.5</v>
      </c>
      <c r="L34" s="234">
        <v>0.5</v>
      </c>
      <c r="M34" s="236">
        <v>124.65</v>
      </c>
      <c r="N34" s="414" t="s">
        <v>83</v>
      </c>
      <c r="O34" s="563"/>
      <c r="P34" s="19"/>
      <c r="AC34" s="108" t="s">
        <v>319</v>
      </c>
      <c r="AD34" s="108" t="s">
        <v>319</v>
      </c>
    </row>
    <row r="35" spans="1:30" ht="14.25" customHeight="1">
      <c r="A35" s="196">
        <v>12</v>
      </c>
      <c r="B35" s="238" t="s">
        <v>353</v>
      </c>
      <c r="C35" s="233" t="s">
        <v>321</v>
      </c>
      <c r="D35" s="311">
        <v>2011</v>
      </c>
      <c r="E35" s="234">
        <v>21.9</v>
      </c>
      <c r="F35" s="234">
        <v>22.1</v>
      </c>
      <c r="G35" s="235">
        <v>28.27</v>
      </c>
      <c r="H35" s="235">
        <v>27.64</v>
      </c>
      <c r="I35" s="234">
        <v>7.7</v>
      </c>
      <c r="J35" s="234">
        <v>7.5</v>
      </c>
      <c r="K35" s="234">
        <v>3.5</v>
      </c>
      <c r="L35" s="234"/>
      <c r="M35" s="236">
        <v>124.57</v>
      </c>
      <c r="N35" s="414" t="s">
        <v>83</v>
      </c>
      <c r="O35" s="562"/>
      <c r="AC35" s="108" t="s">
        <v>319</v>
      </c>
      <c r="AD35" s="108" t="s">
        <v>319</v>
      </c>
    </row>
    <row r="36" spans="1:30" ht="13.5" customHeight="1">
      <c r="A36" s="196">
        <v>13</v>
      </c>
      <c r="B36" s="238" t="s">
        <v>690</v>
      </c>
      <c r="C36" s="233" t="s">
        <v>507</v>
      </c>
      <c r="D36" s="311">
        <v>2010</v>
      </c>
      <c r="E36" s="234">
        <v>22.4</v>
      </c>
      <c r="F36" s="234">
        <v>17.1</v>
      </c>
      <c r="G36" s="235">
        <v>29.79</v>
      </c>
      <c r="H36" s="235">
        <v>30.74</v>
      </c>
      <c r="I36" s="234">
        <v>7.3</v>
      </c>
      <c r="J36" s="234">
        <v>7.2</v>
      </c>
      <c r="K36" s="234">
        <v>2.5</v>
      </c>
      <c r="L36" s="234">
        <v>3</v>
      </c>
      <c r="M36" s="236">
        <v>124.55</v>
      </c>
      <c r="N36" s="414" t="s">
        <v>83</v>
      </c>
      <c r="O36" s="562"/>
      <c r="P36" s="231"/>
      <c r="AC36" s="108" t="s">
        <v>319</v>
      </c>
      <c r="AD36" s="108" t="s">
        <v>319</v>
      </c>
    </row>
    <row r="37" spans="1:30" ht="12.75">
      <c r="A37" s="196">
        <v>14</v>
      </c>
      <c r="B37" s="238" t="s">
        <v>691</v>
      </c>
      <c r="C37" s="233" t="s">
        <v>619</v>
      </c>
      <c r="D37" s="311">
        <v>2013</v>
      </c>
      <c r="E37" s="234">
        <v>22.5</v>
      </c>
      <c r="F37" s="234">
        <v>22.3</v>
      </c>
      <c r="G37" s="235">
        <v>27.17</v>
      </c>
      <c r="H37" s="235">
        <v>27.71</v>
      </c>
      <c r="I37" s="234">
        <v>7.3</v>
      </c>
      <c r="J37" s="234">
        <v>7.3</v>
      </c>
      <c r="K37" s="234">
        <v>4.5</v>
      </c>
      <c r="L37" s="234">
        <v>0.5</v>
      </c>
      <c r="M37" s="236">
        <v>123.32</v>
      </c>
      <c r="N37" s="414" t="s">
        <v>83</v>
      </c>
      <c r="O37" s="562"/>
      <c r="P37" s="231"/>
      <c r="AC37" s="108" t="s">
        <v>319</v>
      </c>
      <c r="AD37" s="108" t="s">
        <v>319</v>
      </c>
    </row>
    <row r="38" spans="1:30" ht="12.75">
      <c r="A38" s="196">
        <v>15</v>
      </c>
      <c r="B38" s="238" t="s">
        <v>348</v>
      </c>
      <c r="C38" s="233" t="s">
        <v>321</v>
      </c>
      <c r="D38" s="311">
        <v>2014</v>
      </c>
      <c r="E38" s="234">
        <v>20.8</v>
      </c>
      <c r="F38" s="234">
        <v>20.1</v>
      </c>
      <c r="G38" s="235">
        <v>27.72</v>
      </c>
      <c r="H38" s="235">
        <v>27.73</v>
      </c>
      <c r="I38" s="234">
        <v>7.7</v>
      </c>
      <c r="J38" s="234">
        <v>7.7</v>
      </c>
      <c r="K38" s="234">
        <v>4</v>
      </c>
      <c r="L38" s="234"/>
      <c r="M38" s="236">
        <v>123.03</v>
      </c>
      <c r="N38" s="414" t="s">
        <v>83</v>
      </c>
      <c r="O38" s="562"/>
      <c r="AC38" s="108" t="s">
        <v>319</v>
      </c>
      <c r="AD38" s="108" t="s">
        <v>319</v>
      </c>
    </row>
    <row r="39" spans="1:30" ht="15" customHeight="1">
      <c r="A39" s="196">
        <v>16</v>
      </c>
      <c r="B39" s="238" t="s">
        <v>692</v>
      </c>
      <c r="C39" s="233" t="s">
        <v>619</v>
      </c>
      <c r="D39" s="311">
        <v>2014</v>
      </c>
      <c r="E39" s="234">
        <v>22.9</v>
      </c>
      <c r="F39" s="234">
        <v>23.5</v>
      </c>
      <c r="G39" s="235">
        <v>27.31</v>
      </c>
      <c r="H39" s="235">
        <v>26.5</v>
      </c>
      <c r="I39" s="234">
        <v>7.2</v>
      </c>
      <c r="J39" s="234">
        <v>7.4</v>
      </c>
      <c r="K39" s="234">
        <v>4.5</v>
      </c>
      <c r="L39" s="96"/>
      <c r="M39" s="236">
        <v>123.02</v>
      </c>
      <c r="N39" s="414" t="s">
        <v>83</v>
      </c>
      <c r="O39" s="562"/>
      <c r="P39" s="231"/>
      <c r="AC39" s="108" t="s">
        <v>319</v>
      </c>
      <c r="AD39" s="108" t="s">
        <v>319</v>
      </c>
    </row>
    <row r="40" spans="1:30" ht="15" customHeight="1">
      <c r="A40" s="196">
        <v>17</v>
      </c>
      <c r="B40" s="238" t="s">
        <v>345</v>
      </c>
      <c r="C40" s="233" t="s">
        <v>321</v>
      </c>
      <c r="D40" s="311">
        <v>2012</v>
      </c>
      <c r="E40" s="234">
        <v>23.8</v>
      </c>
      <c r="F40" s="234">
        <v>23.7</v>
      </c>
      <c r="G40" s="235">
        <v>27.96</v>
      </c>
      <c r="H40" s="235">
        <v>26.92</v>
      </c>
      <c r="I40" s="234">
        <v>6.7</v>
      </c>
      <c r="J40" s="234">
        <v>6.6</v>
      </c>
      <c r="K40" s="234">
        <v>4</v>
      </c>
      <c r="L40" s="234">
        <v>0.5</v>
      </c>
      <c r="M40" s="236">
        <v>122.87</v>
      </c>
      <c r="N40" s="414" t="s">
        <v>83</v>
      </c>
      <c r="O40" s="562"/>
      <c r="AC40" s="108" t="s">
        <v>319</v>
      </c>
      <c r="AD40" s="108" t="s">
        <v>319</v>
      </c>
    </row>
    <row r="41" spans="1:30" ht="14.25" customHeight="1">
      <c r="A41" s="196">
        <v>18</v>
      </c>
      <c r="B41" s="238" t="s">
        <v>429</v>
      </c>
      <c r="C41" s="233" t="s">
        <v>424</v>
      </c>
      <c r="D41" s="311">
        <v>2013</v>
      </c>
      <c r="E41" s="234">
        <v>22.4</v>
      </c>
      <c r="F41" s="234">
        <v>23</v>
      </c>
      <c r="G41" s="235">
        <v>26.58</v>
      </c>
      <c r="H41" s="235">
        <v>26.53</v>
      </c>
      <c r="I41" s="234">
        <v>7.8</v>
      </c>
      <c r="J41" s="234">
        <v>7.8</v>
      </c>
      <c r="K41" s="234">
        <v>4.5</v>
      </c>
      <c r="L41" s="96"/>
      <c r="M41" s="236">
        <v>122.47</v>
      </c>
      <c r="N41" s="414" t="s">
        <v>83</v>
      </c>
      <c r="O41" s="421"/>
      <c r="AD41" s="108" t="s">
        <v>319</v>
      </c>
    </row>
    <row r="42" spans="1:30" ht="12.75">
      <c r="A42" s="196">
        <v>19</v>
      </c>
      <c r="B42" s="238" t="s">
        <v>435</v>
      </c>
      <c r="C42" s="233" t="s">
        <v>321</v>
      </c>
      <c r="D42" s="311">
        <v>2015</v>
      </c>
      <c r="E42" s="234">
        <v>20.4</v>
      </c>
      <c r="F42" s="234">
        <v>20.2</v>
      </c>
      <c r="G42" s="235">
        <v>27.48</v>
      </c>
      <c r="H42" s="235">
        <v>27.3</v>
      </c>
      <c r="I42" s="234">
        <v>7.4</v>
      </c>
      <c r="J42" s="234">
        <v>7.4</v>
      </c>
      <c r="K42" s="226">
        <v>5</v>
      </c>
      <c r="L42" s="96"/>
      <c r="M42" s="236">
        <v>122.27</v>
      </c>
      <c r="N42" s="414" t="s">
        <v>83</v>
      </c>
      <c r="O42" s="562"/>
      <c r="AD42" s="108" t="s">
        <v>319</v>
      </c>
    </row>
    <row r="43" spans="1:30" ht="12.75">
      <c r="A43" s="196">
        <v>20</v>
      </c>
      <c r="B43" s="238" t="s">
        <v>753</v>
      </c>
      <c r="C43" s="233" t="s">
        <v>508</v>
      </c>
      <c r="D43" s="311">
        <v>2013</v>
      </c>
      <c r="E43" s="234">
        <v>19.8</v>
      </c>
      <c r="F43" s="234">
        <v>19.4</v>
      </c>
      <c r="G43" s="235">
        <v>27.31</v>
      </c>
      <c r="H43" s="235">
        <v>27.09</v>
      </c>
      <c r="I43" s="234">
        <v>8.2</v>
      </c>
      <c r="J43" s="234">
        <v>8.3</v>
      </c>
      <c r="K43" s="234">
        <v>4</v>
      </c>
      <c r="L43" s="96"/>
      <c r="M43" s="236">
        <v>121.7</v>
      </c>
      <c r="N43" s="414" t="s">
        <v>83</v>
      </c>
      <c r="O43" s="563"/>
      <c r="P43" s="19"/>
      <c r="AD43" s="108" t="s">
        <v>319</v>
      </c>
    </row>
    <row r="44" spans="1:30" ht="12.75">
      <c r="A44" s="196">
        <v>21</v>
      </c>
      <c r="B44" s="238" t="s">
        <v>540</v>
      </c>
      <c r="C44" s="233" t="s">
        <v>515</v>
      </c>
      <c r="D44" s="311">
        <v>2013</v>
      </c>
      <c r="E44" s="234">
        <v>22.1</v>
      </c>
      <c r="F44" s="234">
        <v>21</v>
      </c>
      <c r="G44" s="235">
        <v>27.31</v>
      </c>
      <c r="H44" s="235">
        <v>27.57</v>
      </c>
      <c r="I44" s="234">
        <v>7.3</v>
      </c>
      <c r="J44" s="234">
        <v>7.5</v>
      </c>
      <c r="K44" s="226">
        <v>4</v>
      </c>
      <c r="L44" s="234">
        <v>1</v>
      </c>
      <c r="M44" s="236">
        <v>121.67</v>
      </c>
      <c r="N44" s="414" t="s">
        <v>83</v>
      </c>
      <c r="O44" s="562"/>
      <c r="AD44" s="108" t="s">
        <v>319</v>
      </c>
    </row>
    <row r="45" spans="1:30" ht="14.25" customHeight="1">
      <c r="A45" s="196">
        <v>22</v>
      </c>
      <c r="B45" s="238" t="s">
        <v>693</v>
      </c>
      <c r="C45" s="233" t="s">
        <v>619</v>
      </c>
      <c r="D45" s="311">
        <v>2012</v>
      </c>
      <c r="E45" s="234">
        <v>22.2</v>
      </c>
      <c r="F45" s="234">
        <v>22.8</v>
      </c>
      <c r="G45" s="235">
        <v>26.69</v>
      </c>
      <c r="H45" s="235">
        <v>26.58</v>
      </c>
      <c r="I45" s="234">
        <v>7.1</v>
      </c>
      <c r="J45" s="234">
        <v>7.1</v>
      </c>
      <c r="K45" s="234">
        <v>5</v>
      </c>
      <c r="L45" s="96"/>
      <c r="M45" s="236">
        <v>121.61</v>
      </c>
      <c r="N45" s="414" t="s">
        <v>83</v>
      </c>
      <c r="O45" s="562"/>
      <c r="P45" s="231"/>
      <c r="AD45" s="309" t="s">
        <v>319</v>
      </c>
    </row>
    <row r="46" spans="1:30" ht="14.25" customHeight="1">
      <c r="A46" s="196">
        <v>23</v>
      </c>
      <c r="B46" s="238" t="s">
        <v>694</v>
      </c>
      <c r="C46" s="233" t="s">
        <v>321</v>
      </c>
      <c r="D46" s="336">
        <v>2015</v>
      </c>
      <c r="E46" s="234">
        <v>18.3</v>
      </c>
      <c r="F46" s="234">
        <v>19.5</v>
      </c>
      <c r="G46" s="235">
        <v>27.83</v>
      </c>
      <c r="H46" s="235">
        <v>28.66</v>
      </c>
      <c r="I46" s="234">
        <v>7.4</v>
      </c>
      <c r="J46" s="234">
        <v>7.3</v>
      </c>
      <c r="K46" s="234">
        <v>3</v>
      </c>
      <c r="L46" s="96"/>
      <c r="M46" s="236">
        <v>121.34</v>
      </c>
      <c r="N46" s="414" t="s">
        <v>83</v>
      </c>
      <c r="O46" s="562"/>
      <c r="P46" s="231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07"/>
    </row>
    <row r="47" spans="1:30" ht="12.75">
      <c r="A47" s="196">
        <v>24</v>
      </c>
      <c r="B47" s="321" t="s">
        <v>468</v>
      </c>
      <c r="C47" s="96" t="s">
        <v>409</v>
      </c>
      <c r="D47" s="159">
        <v>2014</v>
      </c>
      <c r="E47" s="226">
        <v>21</v>
      </c>
      <c r="F47" s="226">
        <v>21.9</v>
      </c>
      <c r="G47" s="322">
        <v>26.62</v>
      </c>
      <c r="H47" s="322">
        <v>26.9</v>
      </c>
      <c r="I47" s="226">
        <v>8</v>
      </c>
      <c r="J47" s="226">
        <v>7.9</v>
      </c>
      <c r="K47" s="226">
        <v>3.5</v>
      </c>
      <c r="L47" s="226"/>
      <c r="M47" s="323">
        <v>121.13</v>
      </c>
      <c r="N47" s="414" t="s">
        <v>83</v>
      </c>
      <c r="O47" s="419"/>
      <c r="R47" s="310"/>
      <c r="S47" s="310"/>
      <c r="T47" s="310"/>
      <c r="U47" s="310"/>
      <c r="V47" s="310"/>
      <c r="W47" s="310"/>
      <c r="X47" s="232" t="s">
        <v>319</v>
      </c>
      <c r="Y47" s="232" t="s">
        <v>319</v>
      </c>
      <c r="Z47" s="232" t="s">
        <v>319</v>
      </c>
      <c r="AA47" s="232" t="s">
        <v>319</v>
      </c>
      <c r="AB47" s="232" t="s">
        <v>319</v>
      </c>
      <c r="AC47" s="232" t="s">
        <v>319</v>
      </c>
      <c r="AD47" s="111" t="s">
        <v>319</v>
      </c>
    </row>
    <row r="48" spans="1:30" ht="12.75">
      <c r="A48" s="196">
        <v>25</v>
      </c>
      <c r="B48" s="238" t="s">
        <v>695</v>
      </c>
      <c r="C48" s="233" t="s">
        <v>507</v>
      </c>
      <c r="D48" s="311">
        <v>2015</v>
      </c>
      <c r="E48" s="234">
        <v>20.1</v>
      </c>
      <c r="F48" s="234">
        <v>22.6</v>
      </c>
      <c r="G48" s="235">
        <v>27.48</v>
      </c>
      <c r="H48" s="235">
        <v>27.38</v>
      </c>
      <c r="I48" s="234">
        <v>6.9</v>
      </c>
      <c r="J48" s="234">
        <v>7</v>
      </c>
      <c r="K48" s="234">
        <v>4</v>
      </c>
      <c r="L48" s="234">
        <v>0.5</v>
      </c>
      <c r="M48" s="236">
        <v>121.04</v>
      </c>
      <c r="N48" s="414" t="s">
        <v>83</v>
      </c>
      <c r="O48" s="562"/>
      <c r="P48" s="231"/>
      <c r="R48" s="308"/>
      <c r="S48" s="308"/>
      <c r="T48" s="308"/>
      <c r="U48" s="308"/>
      <c r="V48" s="308"/>
      <c r="W48" s="308"/>
      <c r="X48" s="227" t="s">
        <v>319</v>
      </c>
      <c r="Y48" s="227" t="s">
        <v>319</v>
      </c>
      <c r="Z48" s="227" t="s">
        <v>319</v>
      </c>
      <c r="AA48" s="227" t="s">
        <v>319</v>
      </c>
      <c r="AB48" s="227" t="s">
        <v>319</v>
      </c>
      <c r="AC48" s="227" t="s">
        <v>319</v>
      </c>
      <c r="AD48" s="108" t="s">
        <v>319</v>
      </c>
    </row>
    <row r="49" spans="1:30" ht="15" customHeight="1">
      <c r="A49" s="196">
        <v>26</v>
      </c>
      <c r="B49" s="321" t="s">
        <v>469</v>
      </c>
      <c r="C49" s="96" t="s">
        <v>359</v>
      </c>
      <c r="D49" s="159">
        <v>2014</v>
      </c>
      <c r="E49" s="226">
        <v>21.1</v>
      </c>
      <c r="F49" s="226">
        <v>21.4</v>
      </c>
      <c r="G49" s="322">
        <v>27.08</v>
      </c>
      <c r="H49" s="322">
        <v>27.07</v>
      </c>
      <c r="I49" s="226">
        <v>7.5</v>
      </c>
      <c r="J49" s="226">
        <v>7.5</v>
      </c>
      <c r="K49" s="226">
        <v>3.5</v>
      </c>
      <c r="L49" s="226"/>
      <c r="M49" s="323">
        <v>120.98</v>
      </c>
      <c r="N49" s="414" t="s">
        <v>83</v>
      </c>
      <c r="O49" s="419"/>
      <c r="P49" s="53"/>
      <c r="R49" s="308"/>
      <c r="S49" s="308"/>
      <c r="T49" s="308"/>
      <c r="U49" s="308"/>
      <c r="V49" s="308"/>
      <c r="W49" s="308"/>
      <c r="X49" s="227" t="s">
        <v>319</v>
      </c>
      <c r="Y49" s="227" t="s">
        <v>319</v>
      </c>
      <c r="Z49" s="227" t="s">
        <v>319</v>
      </c>
      <c r="AA49" s="227" t="s">
        <v>319</v>
      </c>
      <c r="AB49" s="227" t="s">
        <v>319</v>
      </c>
      <c r="AC49" s="227" t="s">
        <v>319</v>
      </c>
      <c r="AD49" s="108" t="s">
        <v>319</v>
      </c>
    </row>
    <row r="50" spans="1:30" ht="12.75">
      <c r="A50" s="196">
        <v>27</v>
      </c>
      <c r="B50" s="238" t="s">
        <v>696</v>
      </c>
      <c r="C50" s="233" t="s">
        <v>507</v>
      </c>
      <c r="D50" s="311">
        <v>2013</v>
      </c>
      <c r="E50" s="234">
        <v>20.3</v>
      </c>
      <c r="F50" s="234">
        <v>21.1</v>
      </c>
      <c r="G50" s="235">
        <v>26.61</v>
      </c>
      <c r="H50" s="235">
        <v>27.67</v>
      </c>
      <c r="I50" s="234">
        <v>7</v>
      </c>
      <c r="J50" s="234">
        <v>7.1</v>
      </c>
      <c r="K50" s="234">
        <v>4.5</v>
      </c>
      <c r="L50" s="96"/>
      <c r="M50" s="236">
        <v>120.72</v>
      </c>
      <c r="N50" s="414" t="s">
        <v>83</v>
      </c>
      <c r="O50" s="562"/>
      <c r="P50" s="231"/>
      <c r="R50" s="308"/>
      <c r="S50" s="308"/>
      <c r="T50" s="308"/>
      <c r="U50" s="308"/>
      <c r="V50" s="308"/>
      <c r="W50" s="308"/>
      <c r="X50" s="227" t="s">
        <v>319</v>
      </c>
      <c r="Y50" s="227" t="s">
        <v>319</v>
      </c>
      <c r="Z50" s="227" t="s">
        <v>319</v>
      </c>
      <c r="AA50" s="227" t="s">
        <v>319</v>
      </c>
      <c r="AB50" s="227" t="s">
        <v>319</v>
      </c>
      <c r="AC50" s="227" t="s">
        <v>319</v>
      </c>
      <c r="AD50" s="108" t="s">
        <v>319</v>
      </c>
    </row>
    <row r="51" spans="1:30" ht="12.75">
      <c r="A51" s="196">
        <v>28</v>
      </c>
      <c r="B51" s="238" t="s">
        <v>350</v>
      </c>
      <c r="C51" s="233" t="s">
        <v>321</v>
      </c>
      <c r="D51" s="336">
        <v>2013</v>
      </c>
      <c r="E51" s="234">
        <v>20.4</v>
      </c>
      <c r="F51" s="234">
        <v>20.7</v>
      </c>
      <c r="G51" s="235">
        <v>27.68</v>
      </c>
      <c r="H51" s="235">
        <v>26.43</v>
      </c>
      <c r="I51" s="234">
        <v>7.2</v>
      </c>
      <c r="J51" s="234">
        <v>7.2</v>
      </c>
      <c r="K51" s="234">
        <v>4.5</v>
      </c>
      <c r="L51" s="234"/>
      <c r="M51" s="236">
        <v>120.62</v>
      </c>
      <c r="N51" s="414" t="s">
        <v>83</v>
      </c>
      <c r="O51" s="562"/>
      <c r="R51" s="308"/>
      <c r="S51" s="308"/>
      <c r="T51" s="308"/>
      <c r="U51" s="308"/>
      <c r="V51" s="308"/>
      <c r="W51" s="308"/>
      <c r="X51" s="227" t="s">
        <v>319</v>
      </c>
      <c r="Y51" s="227" t="s">
        <v>319</v>
      </c>
      <c r="Z51" s="227" t="s">
        <v>319</v>
      </c>
      <c r="AA51" s="227" t="s">
        <v>319</v>
      </c>
      <c r="AB51" s="227" t="s">
        <v>319</v>
      </c>
      <c r="AC51" s="227" t="s">
        <v>319</v>
      </c>
      <c r="AD51" s="108" t="s">
        <v>319</v>
      </c>
    </row>
    <row r="52" spans="1:30" ht="12.75">
      <c r="A52" s="196">
        <v>29</v>
      </c>
      <c r="B52" s="321" t="s">
        <v>466</v>
      </c>
      <c r="C52" s="96" t="s">
        <v>359</v>
      </c>
      <c r="D52" s="159">
        <v>2014</v>
      </c>
      <c r="E52" s="226">
        <v>19.4</v>
      </c>
      <c r="F52" s="226">
        <v>20.3</v>
      </c>
      <c r="G52" s="322">
        <v>27.07</v>
      </c>
      <c r="H52" s="322">
        <v>28.2</v>
      </c>
      <c r="I52" s="226">
        <v>7.9</v>
      </c>
      <c r="J52" s="226">
        <v>7.9</v>
      </c>
      <c r="K52" s="226">
        <v>3</v>
      </c>
      <c r="L52" s="226">
        <v>1</v>
      </c>
      <c r="M52" s="323">
        <v>120.56</v>
      </c>
      <c r="N52" s="414" t="s">
        <v>83</v>
      </c>
      <c r="O52" s="419"/>
      <c r="R52" s="308"/>
      <c r="S52" s="308"/>
      <c r="T52" s="308"/>
      <c r="U52" s="308"/>
      <c r="V52" s="308"/>
      <c r="W52" s="308"/>
      <c r="Y52" s="227" t="s">
        <v>319</v>
      </c>
      <c r="Z52" s="227" t="s">
        <v>319</v>
      </c>
      <c r="AA52" s="227" t="s">
        <v>319</v>
      </c>
      <c r="AB52" s="227" t="s">
        <v>319</v>
      </c>
      <c r="AC52" s="227" t="s">
        <v>319</v>
      </c>
      <c r="AD52" s="108" t="s">
        <v>319</v>
      </c>
    </row>
    <row r="53" spans="1:30" ht="12.75">
      <c r="A53" s="196">
        <v>30</v>
      </c>
      <c r="B53" s="238" t="s">
        <v>433</v>
      </c>
      <c r="C53" s="233" t="s">
        <v>394</v>
      </c>
      <c r="D53" s="311">
        <v>2014</v>
      </c>
      <c r="E53" s="234">
        <v>22</v>
      </c>
      <c r="F53" s="234">
        <v>22.9</v>
      </c>
      <c r="G53" s="235">
        <v>25.97</v>
      </c>
      <c r="H53" s="235">
        <v>26.45</v>
      </c>
      <c r="I53" s="234">
        <v>7</v>
      </c>
      <c r="J53" s="234">
        <v>7.2</v>
      </c>
      <c r="K53" s="226">
        <v>5</v>
      </c>
      <c r="L53" s="96"/>
      <c r="M53" s="236">
        <v>120.28</v>
      </c>
      <c r="N53" s="414" t="s">
        <v>83</v>
      </c>
      <c r="O53" s="562"/>
      <c r="P53" s="228"/>
      <c r="R53" s="308"/>
      <c r="S53" s="308"/>
      <c r="T53" s="308"/>
      <c r="U53" s="308"/>
      <c r="V53" s="308"/>
      <c r="W53" s="308"/>
      <c r="Y53" s="227" t="s">
        <v>319</v>
      </c>
      <c r="Z53" s="227" t="s">
        <v>319</v>
      </c>
      <c r="AA53" s="227" t="s">
        <v>319</v>
      </c>
      <c r="AB53" s="227" t="s">
        <v>319</v>
      </c>
      <c r="AC53" s="227" t="s">
        <v>319</v>
      </c>
      <c r="AD53" s="108" t="s">
        <v>319</v>
      </c>
    </row>
    <row r="54" spans="1:30" ht="12.75">
      <c r="A54" s="196">
        <v>31</v>
      </c>
      <c r="B54" s="238" t="s">
        <v>436</v>
      </c>
      <c r="C54" s="233" t="s">
        <v>392</v>
      </c>
      <c r="D54" s="311">
        <v>2013</v>
      </c>
      <c r="E54" s="234">
        <v>22.2</v>
      </c>
      <c r="F54" s="234">
        <v>23.3</v>
      </c>
      <c r="G54" s="235">
        <v>26</v>
      </c>
      <c r="H54" s="235">
        <v>26.1</v>
      </c>
      <c r="I54" s="234">
        <v>7.7</v>
      </c>
      <c r="J54" s="234">
        <v>7.5</v>
      </c>
      <c r="K54" s="226">
        <v>4</v>
      </c>
      <c r="L54" s="96"/>
      <c r="M54" s="236">
        <v>120.1</v>
      </c>
      <c r="N54" s="414" t="s">
        <v>83</v>
      </c>
      <c r="O54" s="562"/>
      <c r="R54" s="308"/>
      <c r="S54" s="308"/>
      <c r="T54" s="308"/>
      <c r="U54" s="308"/>
      <c r="V54" s="308"/>
      <c r="W54" s="308"/>
      <c r="Y54" s="227" t="s">
        <v>319</v>
      </c>
      <c r="Z54" s="227" t="s">
        <v>319</v>
      </c>
      <c r="AA54" s="227" t="s">
        <v>319</v>
      </c>
      <c r="AB54" s="227" t="s">
        <v>319</v>
      </c>
      <c r="AC54" s="227" t="s">
        <v>319</v>
      </c>
      <c r="AD54" s="108" t="s">
        <v>319</v>
      </c>
    </row>
    <row r="55" spans="1:30" ht="12.75">
      <c r="A55" s="196">
        <v>32</v>
      </c>
      <c r="B55" s="238" t="s">
        <v>516</v>
      </c>
      <c r="C55" s="233" t="s">
        <v>515</v>
      </c>
      <c r="D55" s="311">
        <v>2015</v>
      </c>
      <c r="E55" s="234">
        <v>22.6</v>
      </c>
      <c r="F55" s="234">
        <v>21.6</v>
      </c>
      <c r="G55" s="235">
        <v>26.81</v>
      </c>
      <c r="H55" s="235">
        <v>26.19</v>
      </c>
      <c r="I55" s="234">
        <v>7</v>
      </c>
      <c r="J55" s="234">
        <v>6.9</v>
      </c>
      <c r="K55" s="226">
        <v>4.5</v>
      </c>
      <c r="L55" s="234"/>
      <c r="M55" s="236">
        <v>120</v>
      </c>
      <c r="N55" s="414" t="s">
        <v>83</v>
      </c>
      <c r="O55" s="562"/>
      <c r="R55" s="308"/>
      <c r="S55" s="308"/>
      <c r="T55" s="308"/>
      <c r="U55" s="308"/>
      <c r="V55" s="308"/>
      <c r="W55" s="308"/>
      <c r="Y55" s="227" t="s">
        <v>319</v>
      </c>
      <c r="Z55" s="227" t="s">
        <v>319</v>
      </c>
      <c r="AA55" s="227" t="s">
        <v>319</v>
      </c>
      <c r="AB55" s="227" t="s">
        <v>319</v>
      </c>
      <c r="AC55" s="227" t="s">
        <v>319</v>
      </c>
      <c r="AD55" s="108" t="s">
        <v>319</v>
      </c>
    </row>
    <row r="56" spans="1:30" ht="12.75">
      <c r="A56" s="196">
        <v>33</v>
      </c>
      <c r="B56" s="238" t="s">
        <v>530</v>
      </c>
      <c r="C56" s="233" t="s">
        <v>515</v>
      </c>
      <c r="D56" s="336">
        <v>2014</v>
      </c>
      <c r="E56" s="234">
        <v>22.1</v>
      </c>
      <c r="F56" s="234">
        <v>22.2</v>
      </c>
      <c r="G56" s="235">
        <v>26.1</v>
      </c>
      <c r="H56" s="235">
        <v>25.8</v>
      </c>
      <c r="I56" s="234">
        <v>7.8</v>
      </c>
      <c r="J56" s="234">
        <v>7.6</v>
      </c>
      <c r="K56" s="226">
        <v>4.5</v>
      </c>
      <c r="L56" s="234"/>
      <c r="M56" s="236">
        <v>119.9</v>
      </c>
      <c r="N56" s="414" t="s">
        <v>84</v>
      </c>
      <c r="O56" s="562"/>
      <c r="R56" s="308"/>
      <c r="S56" s="308"/>
      <c r="T56" s="308"/>
      <c r="U56" s="308"/>
      <c r="V56" s="308"/>
      <c r="W56" s="308"/>
      <c r="Y56" s="227" t="s">
        <v>319</v>
      </c>
      <c r="Z56" s="227" t="s">
        <v>319</v>
      </c>
      <c r="AA56" s="227" t="s">
        <v>319</v>
      </c>
      <c r="AB56" s="227" t="s">
        <v>319</v>
      </c>
      <c r="AC56" s="227" t="s">
        <v>319</v>
      </c>
      <c r="AD56" s="108" t="s">
        <v>319</v>
      </c>
    </row>
    <row r="57" spans="1:30" ht="12.75">
      <c r="A57" s="196">
        <v>34</v>
      </c>
      <c r="B57" s="238" t="s">
        <v>725</v>
      </c>
      <c r="C57" s="233" t="s">
        <v>508</v>
      </c>
      <c r="D57" s="311">
        <v>2013</v>
      </c>
      <c r="E57" s="234">
        <v>21.2</v>
      </c>
      <c r="F57" s="234">
        <v>21.7</v>
      </c>
      <c r="G57" s="235">
        <v>26.43</v>
      </c>
      <c r="H57" s="235">
        <v>26.26</v>
      </c>
      <c r="I57" s="234">
        <v>7.7</v>
      </c>
      <c r="J57" s="234">
        <v>7.7</v>
      </c>
      <c r="K57" s="234">
        <v>4</v>
      </c>
      <c r="L57" s="96"/>
      <c r="M57" s="236">
        <v>119.89</v>
      </c>
      <c r="N57" s="414" t="s">
        <v>84</v>
      </c>
      <c r="O57" s="563"/>
      <c r="P57" s="19"/>
      <c r="R57" s="308"/>
      <c r="S57" s="308"/>
      <c r="T57" s="308"/>
      <c r="U57" s="308"/>
      <c r="V57" s="308"/>
      <c r="W57" s="308"/>
      <c r="Y57" s="227" t="s">
        <v>319</v>
      </c>
      <c r="Z57" s="227" t="s">
        <v>319</v>
      </c>
      <c r="AA57" s="227" t="s">
        <v>319</v>
      </c>
      <c r="AB57" s="227" t="s">
        <v>319</v>
      </c>
      <c r="AC57" s="227" t="s">
        <v>319</v>
      </c>
      <c r="AD57" s="108" t="s">
        <v>319</v>
      </c>
    </row>
    <row r="58" spans="1:30" ht="12" customHeight="1">
      <c r="A58" s="196">
        <v>35</v>
      </c>
      <c r="B58" s="238" t="s">
        <v>349</v>
      </c>
      <c r="C58" s="233" t="s">
        <v>321</v>
      </c>
      <c r="D58" s="336">
        <v>2014</v>
      </c>
      <c r="E58" s="234">
        <v>20.6</v>
      </c>
      <c r="F58" s="234">
        <v>20.7</v>
      </c>
      <c r="G58" s="235">
        <v>26.42</v>
      </c>
      <c r="H58" s="235">
        <v>26.65</v>
      </c>
      <c r="I58" s="234">
        <v>7.8</v>
      </c>
      <c r="J58" s="234">
        <v>7.8</v>
      </c>
      <c r="K58" s="234">
        <v>4</v>
      </c>
      <c r="L58" s="234"/>
      <c r="M58" s="236">
        <v>119.86</v>
      </c>
      <c r="N58" s="414" t="s">
        <v>84</v>
      </c>
      <c r="O58" s="562"/>
      <c r="R58" s="308"/>
      <c r="S58" s="308"/>
      <c r="T58" s="308"/>
      <c r="U58" s="308"/>
      <c r="V58" s="308"/>
      <c r="W58" s="308"/>
      <c r="Y58" s="227" t="s">
        <v>319</v>
      </c>
      <c r="Z58" s="227" t="s">
        <v>319</v>
      </c>
      <c r="AA58" s="227" t="s">
        <v>319</v>
      </c>
      <c r="AB58" s="227" t="s">
        <v>319</v>
      </c>
      <c r="AC58" s="227" t="s">
        <v>319</v>
      </c>
      <c r="AD58" s="108" t="s">
        <v>319</v>
      </c>
    </row>
    <row r="59" spans="1:30" ht="12.75">
      <c r="A59" s="196">
        <v>36</v>
      </c>
      <c r="B59" s="238" t="s">
        <v>518</v>
      </c>
      <c r="C59" s="233" t="s">
        <v>512</v>
      </c>
      <c r="D59" s="336">
        <v>2015</v>
      </c>
      <c r="E59" s="234">
        <v>21</v>
      </c>
      <c r="F59" s="234">
        <v>21.6</v>
      </c>
      <c r="G59" s="235">
        <v>26.62</v>
      </c>
      <c r="H59" s="235">
        <v>26.34</v>
      </c>
      <c r="I59" s="234">
        <v>7.1</v>
      </c>
      <c r="J59" s="234">
        <v>7</v>
      </c>
      <c r="K59" s="226">
        <v>5</v>
      </c>
      <c r="L59" s="234"/>
      <c r="M59" s="236">
        <v>119.84</v>
      </c>
      <c r="N59" s="414" t="s">
        <v>84</v>
      </c>
      <c r="O59" s="562"/>
      <c r="P59" s="19"/>
      <c r="R59" s="308"/>
      <c r="S59" s="308"/>
      <c r="T59" s="308"/>
      <c r="U59" s="308"/>
      <c r="V59" s="308"/>
      <c r="W59" s="308"/>
      <c r="Y59" s="227" t="s">
        <v>319</v>
      </c>
      <c r="Z59" s="227" t="s">
        <v>319</v>
      </c>
      <c r="AA59" s="227" t="s">
        <v>319</v>
      </c>
      <c r="AB59" s="227" t="s">
        <v>319</v>
      </c>
      <c r="AC59" s="227" t="s">
        <v>319</v>
      </c>
      <c r="AD59" s="108" t="s">
        <v>319</v>
      </c>
    </row>
    <row r="60" spans="1:30" ht="12.75">
      <c r="A60" s="196">
        <v>37</v>
      </c>
      <c r="B60" s="238" t="s">
        <v>347</v>
      </c>
      <c r="C60" s="233" t="s">
        <v>321</v>
      </c>
      <c r="D60" s="311">
        <v>2012</v>
      </c>
      <c r="E60" s="234">
        <v>22.7</v>
      </c>
      <c r="F60" s="234">
        <v>22.3</v>
      </c>
      <c r="G60" s="235">
        <v>25.86</v>
      </c>
      <c r="H60" s="235">
        <v>25.46</v>
      </c>
      <c r="I60" s="234">
        <v>8</v>
      </c>
      <c r="J60" s="234">
        <v>7.7</v>
      </c>
      <c r="K60" s="234">
        <v>4.5</v>
      </c>
      <c r="L60" s="234"/>
      <c r="M60" s="236">
        <v>119.68</v>
      </c>
      <c r="N60" s="414" t="s">
        <v>84</v>
      </c>
      <c r="O60" s="562"/>
      <c r="R60" s="308"/>
      <c r="S60" s="308"/>
      <c r="T60" s="308"/>
      <c r="U60" s="308"/>
      <c r="V60" s="308"/>
      <c r="Y60" s="227" t="s">
        <v>319</v>
      </c>
      <c r="Z60" s="227" t="s">
        <v>319</v>
      </c>
      <c r="AA60" s="227" t="s">
        <v>319</v>
      </c>
      <c r="AB60" s="227" t="s">
        <v>319</v>
      </c>
      <c r="AC60" s="227" t="s">
        <v>319</v>
      </c>
      <c r="AD60" s="108" t="s">
        <v>319</v>
      </c>
    </row>
    <row r="61" spans="1:30" ht="15" customHeight="1">
      <c r="A61" s="196">
        <v>38</v>
      </c>
      <c r="B61" s="321" t="s">
        <v>470</v>
      </c>
      <c r="C61" s="96" t="s">
        <v>359</v>
      </c>
      <c r="D61" s="159">
        <v>2014</v>
      </c>
      <c r="E61" s="226">
        <v>21.6</v>
      </c>
      <c r="F61" s="226">
        <v>22</v>
      </c>
      <c r="G61" s="322">
        <v>26.33</v>
      </c>
      <c r="H61" s="322">
        <v>27.3</v>
      </c>
      <c r="I61" s="226">
        <v>7</v>
      </c>
      <c r="J61" s="226">
        <v>6.9</v>
      </c>
      <c r="K61" s="226">
        <v>3.5</v>
      </c>
      <c r="L61" s="226"/>
      <c r="M61" s="323">
        <v>119.65</v>
      </c>
      <c r="N61" s="414" t="s">
        <v>84</v>
      </c>
      <c r="O61" s="419"/>
      <c r="P61" s="19"/>
      <c r="R61" s="308"/>
      <c r="S61" s="308"/>
      <c r="T61" s="308"/>
      <c r="U61" s="308"/>
      <c r="V61" s="308"/>
      <c r="Y61" s="227" t="s">
        <v>319</v>
      </c>
      <c r="Z61" s="227" t="s">
        <v>319</v>
      </c>
      <c r="AA61" s="227" t="s">
        <v>319</v>
      </c>
      <c r="AB61" s="227" t="s">
        <v>319</v>
      </c>
      <c r="AC61" s="227" t="s">
        <v>319</v>
      </c>
      <c r="AD61" s="108" t="s">
        <v>319</v>
      </c>
    </row>
    <row r="62" spans="1:30" ht="12.75">
      <c r="A62" s="196">
        <v>39</v>
      </c>
      <c r="B62" s="238" t="s">
        <v>697</v>
      </c>
      <c r="C62" s="233" t="s">
        <v>619</v>
      </c>
      <c r="D62" s="311">
        <v>2014</v>
      </c>
      <c r="E62" s="234">
        <v>20.7</v>
      </c>
      <c r="F62" s="234">
        <v>20.8</v>
      </c>
      <c r="G62" s="235">
        <v>26.38</v>
      </c>
      <c r="H62" s="235">
        <v>26.11</v>
      </c>
      <c r="I62" s="234">
        <v>7.8</v>
      </c>
      <c r="J62" s="234">
        <v>7.8</v>
      </c>
      <c r="K62" s="234">
        <v>4.5</v>
      </c>
      <c r="L62" s="96"/>
      <c r="M62" s="236">
        <v>119.59</v>
      </c>
      <c r="N62" s="414" t="s">
        <v>84</v>
      </c>
      <c r="O62" s="562"/>
      <c r="R62" s="308"/>
      <c r="S62" s="308"/>
      <c r="T62" s="308"/>
      <c r="U62" s="308"/>
      <c r="V62" s="308"/>
      <c r="W62" s="308"/>
      <c r="Y62" s="227" t="s">
        <v>319</v>
      </c>
      <c r="Z62" s="227" t="s">
        <v>319</v>
      </c>
      <c r="AA62" s="227" t="s">
        <v>319</v>
      </c>
      <c r="AB62" s="227" t="s">
        <v>319</v>
      </c>
      <c r="AC62" s="227" t="s">
        <v>319</v>
      </c>
      <c r="AD62" s="108" t="s">
        <v>319</v>
      </c>
    </row>
    <row r="63" spans="1:30" ht="12.75">
      <c r="A63" s="196">
        <v>40</v>
      </c>
      <c r="B63" s="238" t="s">
        <v>432</v>
      </c>
      <c r="C63" s="233" t="s">
        <v>394</v>
      </c>
      <c r="D63" s="311">
        <v>2004</v>
      </c>
      <c r="E63" s="234">
        <v>21.4</v>
      </c>
      <c r="F63" s="234">
        <v>21.4</v>
      </c>
      <c r="G63" s="235">
        <v>26.56</v>
      </c>
      <c r="H63" s="235">
        <v>26.41</v>
      </c>
      <c r="I63" s="234">
        <v>7.2</v>
      </c>
      <c r="J63" s="234">
        <v>7</v>
      </c>
      <c r="K63" s="226">
        <v>4.5</v>
      </c>
      <c r="L63" s="96"/>
      <c r="M63" s="236">
        <v>119.56</v>
      </c>
      <c r="N63" s="414" t="s">
        <v>84</v>
      </c>
      <c r="O63" s="562"/>
      <c r="P63" s="19"/>
      <c r="R63" s="308"/>
      <c r="S63" s="308"/>
      <c r="T63" s="308"/>
      <c r="U63" s="308"/>
      <c r="V63" s="308"/>
      <c r="W63" s="308"/>
      <c r="Y63" s="227" t="s">
        <v>319</v>
      </c>
      <c r="Z63" s="227" t="s">
        <v>319</v>
      </c>
      <c r="AA63" s="227" t="s">
        <v>319</v>
      </c>
      <c r="AB63" s="227" t="s">
        <v>319</v>
      </c>
      <c r="AC63" s="227" t="s">
        <v>319</v>
      </c>
      <c r="AD63" s="108" t="s">
        <v>319</v>
      </c>
    </row>
    <row r="64" spans="1:30" ht="12.75">
      <c r="A64" s="196">
        <v>41</v>
      </c>
      <c r="B64" s="238" t="s">
        <v>698</v>
      </c>
      <c r="C64" s="233" t="s">
        <v>456</v>
      </c>
      <c r="D64" s="311">
        <v>2014</v>
      </c>
      <c r="E64" s="234">
        <v>22.2</v>
      </c>
      <c r="F64" s="234">
        <v>22.6</v>
      </c>
      <c r="G64" s="235">
        <v>26.81</v>
      </c>
      <c r="H64" s="235">
        <v>25.86</v>
      </c>
      <c r="I64" s="234">
        <v>7</v>
      </c>
      <c r="J64" s="234">
        <v>6.9</v>
      </c>
      <c r="K64" s="234">
        <v>4</v>
      </c>
      <c r="L64" s="96"/>
      <c r="M64" s="236">
        <v>119.31</v>
      </c>
      <c r="N64" s="414" t="s">
        <v>84</v>
      </c>
      <c r="O64" s="562"/>
      <c r="R64" s="308"/>
      <c r="S64" s="308"/>
      <c r="T64" s="308"/>
      <c r="U64" s="308"/>
      <c r="V64" s="308"/>
      <c r="W64" s="308"/>
      <c r="Y64" s="227" t="s">
        <v>319</v>
      </c>
      <c r="Z64" s="227" t="s">
        <v>319</v>
      </c>
      <c r="AA64" s="227" t="s">
        <v>319</v>
      </c>
      <c r="AB64" s="227" t="s">
        <v>319</v>
      </c>
      <c r="AC64" s="227" t="s">
        <v>319</v>
      </c>
      <c r="AD64" s="108" t="s">
        <v>319</v>
      </c>
    </row>
    <row r="65" spans="1:30" ht="12.75">
      <c r="A65" s="196">
        <v>42</v>
      </c>
      <c r="B65" s="238" t="s">
        <v>699</v>
      </c>
      <c r="C65" s="233" t="s">
        <v>619</v>
      </c>
      <c r="D65" s="311">
        <v>2014</v>
      </c>
      <c r="E65" s="234">
        <v>21.8</v>
      </c>
      <c r="F65" s="234">
        <v>22</v>
      </c>
      <c r="G65" s="235">
        <v>26.49</v>
      </c>
      <c r="H65" s="235">
        <v>26.36</v>
      </c>
      <c r="I65" s="234">
        <v>6.6</v>
      </c>
      <c r="J65" s="234">
        <v>6.7</v>
      </c>
      <c r="K65" s="234">
        <v>4.5</v>
      </c>
      <c r="L65" s="96"/>
      <c r="M65" s="236">
        <v>118.98</v>
      </c>
      <c r="N65" s="414" t="s">
        <v>84</v>
      </c>
      <c r="O65" s="562"/>
      <c r="P65" s="19"/>
      <c r="R65" s="308"/>
      <c r="S65" s="308"/>
      <c r="T65" s="308"/>
      <c r="U65" s="308"/>
      <c r="V65" s="308"/>
      <c r="W65" s="308"/>
      <c r="Y65" s="227" t="s">
        <v>319</v>
      </c>
      <c r="Z65" s="227" t="s">
        <v>319</v>
      </c>
      <c r="AA65" s="227" t="s">
        <v>319</v>
      </c>
      <c r="AB65" s="227" t="s">
        <v>319</v>
      </c>
      <c r="AC65" s="227" t="s">
        <v>319</v>
      </c>
      <c r="AD65" s="108" t="s">
        <v>319</v>
      </c>
    </row>
    <row r="66" spans="1:30" ht="12.75" customHeight="1">
      <c r="A66" s="196">
        <v>43</v>
      </c>
      <c r="B66" s="238" t="s">
        <v>892</v>
      </c>
      <c r="C66" s="233" t="s">
        <v>456</v>
      </c>
      <c r="D66" s="336">
        <v>2014</v>
      </c>
      <c r="E66" s="234">
        <v>19.7</v>
      </c>
      <c r="F66" s="234">
        <v>19.8</v>
      </c>
      <c r="G66" s="235">
        <v>26.53</v>
      </c>
      <c r="H66" s="235">
        <v>26.52</v>
      </c>
      <c r="I66" s="234">
        <v>7.5</v>
      </c>
      <c r="J66" s="234">
        <v>7.6</v>
      </c>
      <c r="K66" s="234">
        <v>4.5</v>
      </c>
      <c r="L66" s="226"/>
      <c r="M66" s="236">
        <v>118.93</v>
      </c>
      <c r="N66" s="414" t="s">
        <v>84</v>
      </c>
      <c r="O66" s="564"/>
      <c r="R66" s="3"/>
      <c r="S66" s="231"/>
      <c r="T66" s="3"/>
      <c r="U66" s="231"/>
      <c r="V66" s="231"/>
      <c r="W66" s="229"/>
      <c r="X66" s="229"/>
      <c r="Y66" s="229"/>
      <c r="Z66" s="229"/>
      <c r="AA66" s="229"/>
      <c r="AB66" s="3"/>
      <c r="AC66" s="230" t="s">
        <v>319</v>
      </c>
      <c r="AD66" s="108" t="s">
        <v>319</v>
      </c>
    </row>
    <row r="67" spans="1:30" ht="12.75">
      <c r="A67" s="196">
        <v>44</v>
      </c>
      <c r="B67" s="238" t="s">
        <v>700</v>
      </c>
      <c r="C67" s="233" t="s">
        <v>321</v>
      </c>
      <c r="D67" s="336">
        <v>2015</v>
      </c>
      <c r="E67" s="234">
        <v>19</v>
      </c>
      <c r="F67" s="234">
        <v>20.9</v>
      </c>
      <c r="G67" s="235">
        <v>27.25</v>
      </c>
      <c r="H67" s="235">
        <v>27.24</v>
      </c>
      <c r="I67" s="234">
        <v>6.7</v>
      </c>
      <c r="J67" s="234">
        <v>7</v>
      </c>
      <c r="K67" s="234">
        <v>4</v>
      </c>
      <c r="L67" s="234">
        <v>0.5</v>
      </c>
      <c r="M67" s="236">
        <v>118.89</v>
      </c>
      <c r="N67" s="414" t="s">
        <v>84</v>
      </c>
      <c r="O67" s="562"/>
      <c r="P67" s="19"/>
      <c r="R67" s="3"/>
      <c r="S67" s="231"/>
      <c r="T67" s="3"/>
      <c r="U67" s="231"/>
      <c r="V67" s="231"/>
      <c r="W67" s="229"/>
      <c r="X67" s="229"/>
      <c r="Y67" s="229"/>
      <c r="Z67" s="229"/>
      <c r="AA67" s="229"/>
      <c r="AB67" s="3"/>
      <c r="AC67" s="230" t="s">
        <v>319</v>
      </c>
      <c r="AD67" s="108" t="s">
        <v>319</v>
      </c>
    </row>
    <row r="68" spans="1:30" ht="12.75" customHeight="1">
      <c r="A68" s="196">
        <v>45</v>
      </c>
      <c r="B68" s="238" t="s">
        <v>919</v>
      </c>
      <c r="C68" s="233" t="s">
        <v>456</v>
      </c>
      <c r="D68" s="311">
        <v>2013</v>
      </c>
      <c r="E68" s="234">
        <v>22</v>
      </c>
      <c r="F68" s="234">
        <v>21.4</v>
      </c>
      <c r="G68" s="235">
        <v>26.57</v>
      </c>
      <c r="H68" s="235">
        <v>26.29</v>
      </c>
      <c r="I68" s="234">
        <v>6.9</v>
      </c>
      <c r="J68" s="234">
        <v>7</v>
      </c>
      <c r="K68" s="234">
        <v>4</v>
      </c>
      <c r="L68" s="226"/>
      <c r="M68" s="236">
        <v>118.89</v>
      </c>
      <c r="N68" s="414" t="s">
        <v>84</v>
      </c>
      <c r="O68" s="421"/>
      <c r="R68" s="3"/>
      <c r="S68" s="231"/>
      <c r="T68" s="3"/>
      <c r="U68" s="231"/>
      <c r="V68" s="231"/>
      <c r="W68" s="229"/>
      <c r="X68" s="229"/>
      <c r="Y68" s="229"/>
      <c r="Z68" s="229"/>
      <c r="AA68" s="229"/>
      <c r="AB68" s="3"/>
      <c r="AC68" s="230" t="s">
        <v>319</v>
      </c>
      <c r="AD68" s="108" t="s">
        <v>319</v>
      </c>
    </row>
    <row r="69" spans="1:30" ht="14.25" customHeight="1">
      <c r="A69" s="196">
        <v>46</v>
      </c>
      <c r="B69" s="238" t="s">
        <v>701</v>
      </c>
      <c r="C69" s="233" t="s">
        <v>507</v>
      </c>
      <c r="D69" s="311">
        <v>2014</v>
      </c>
      <c r="E69" s="234">
        <v>18.7</v>
      </c>
      <c r="F69" s="234">
        <v>18.1</v>
      </c>
      <c r="G69" s="235">
        <v>27.43</v>
      </c>
      <c r="H69" s="235">
        <v>27.38</v>
      </c>
      <c r="I69" s="234">
        <v>7.1</v>
      </c>
      <c r="J69" s="234">
        <v>7.1</v>
      </c>
      <c r="K69" s="234">
        <v>4</v>
      </c>
      <c r="L69" s="96"/>
      <c r="M69" s="236">
        <v>118.82</v>
      </c>
      <c r="N69" s="414" t="s">
        <v>84</v>
      </c>
      <c r="O69" s="562"/>
      <c r="P69" s="19"/>
      <c r="R69" s="3"/>
      <c r="S69" s="231"/>
      <c r="T69" s="3"/>
      <c r="U69" s="231"/>
      <c r="V69" s="231"/>
      <c r="W69" s="229"/>
      <c r="X69" s="229"/>
      <c r="Y69" s="229"/>
      <c r="Z69" s="229"/>
      <c r="AA69" s="229"/>
      <c r="AB69" s="3"/>
      <c r="AC69" s="230" t="s">
        <v>319</v>
      </c>
      <c r="AD69" s="108" t="s">
        <v>319</v>
      </c>
    </row>
    <row r="70" spans="1:30" ht="12.75">
      <c r="A70" s="196">
        <v>47</v>
      </c>
      <c r="B70" s="238" t="s">
        <v>920</v>
      </c>
      <c r="C70" s="233" t="s">
        <v>456</v>
      </c>
      <c r="D70" s="311">
        <v>2014</v>
      </c>
      <c r="E70" s="234">
        <v>20.9</v>
      </c>
      <c r="F70" s="234">
        <v>22</v>
      </c>
      <c r="G70" s="235">
        <v>26.5</v>
      </c>
      <c r="H70" s="235">
        <v>26.5</v>
      </c>
      <c r="I70" s="234">
        <v>6.9</v>
      </c>
      <c r="J70" s="234">
        <v>6.9</v>
      </c>
      <c r="K70" s="234">
        <v>4</v>
      </c>
      <c r="L70" s="96"/>
      <c r="M70" s="236">
        <v>118.75</v>
      </c>
      <c r="N70" s="414" t="s">
        <v>84</v>
      </c>
      <c r="O70" s="563"/>
      <c r="R70" s="3"/>
      <c r="S70" s="231"/>
      <c r="T70" s="3"/>
      <c r="U70" s="231"/>
      <c r="V70" s="231"/>
      <c r="W70" s="229"/>
      <c r="X70" s="229"/>
      <c r="Y70" s="229"/>
      <c r="Z70" s="229"/>
      <c r="AA70" s="229"/>
      <c r="AB70" s="3"/>
      <c r="AC70" s="230" t="s">
        <v>319</v>
      </c>
      <c r="AD70" s="108" t="s">
        <v>319</v>
      </c>
    </row>
    <row r="71" spans="1:30" ht="14.25" customHeight="1">
      <c r="A71" s="196">
        <v>48</v>
      </c>
      <c r="B71" s="238" t="s">
        <v>754</v>
      </c>
      <c r="C71" s="233" t="s">
        <v>508</v>
      </c>
      <c r="D71" s="311">
        <v>2000</v>
      </c>
      <c r="E71" s="234">
        <v>19.8</v>
      </c>
      <c r="F71" s="234">
        <v>19.8</v>
      </c>
      <c r="G71" s="235">
        <v>27.63</v>
      </c>
      <c r="H71" s="235">
        <v>26.75</v>
      </c>
      <c r="I71" s="234">
        <v>7.4</v>
      </c>
      <c r="J71" s="234">
        <v>7.3</v>
      </c>
      <c r="K71" s="234">
        <v>2.5</v>
      </c>
      <c r="L71" s="96"/>
      <c r="M71" s="236">
        <v>118.57</v>
      </c>
      <c r="N71" s="414" t="s">
        <v>84</v>
      </c>
      <c r="O71" s="563"/>
      <c r="P71" s="19"/>
      <c r="R71" s="3"/>
      <c r="S71" s="231"/>
      <c r="T71" s="3"/>
      <c r="U71" s="231"/>
      <c r="V71" s="231"/>
      <c r="W71" s="229"/>
      <c r="X71" s="229"/>
      <c r="Y71" s="229"/>
      <c r="Z71" s="229"/>
      <c r="AA71" s="229"/>
      <c r="AB71" s="3"/>
      <c r="AC71" s="230" t="s">
        <v>319</v>
      </c>
      <c r="AD71" s="108" t="s">
        <v>319</v>
      </c>
    </row>
    <row r="72" spans="1:30" ht="12.75">
      <c r="A72" s="196">
        <v>49</v>
      </c>
      <c r="B72" s="238" t="s">
        <v>647</v>
      </c>
      <c r="C72" s="233" t="s">
        <v>508</v>
      </c>
      <c r="D72" s="336">
        <v>2005</v>
      </c>
      <c r="E72" s="234">
        <v>21.9</v>
      </c>
      <c r="F72" s="234">
        <v>21.7</v>
      </c>
      <c r="G72" s="235">
        <v>26.67</v>
      </c>
      <c r="H72" s="235">
        <v>26.44</v>
      </c>
      <c r="I72" s="234">
        <v>7</v>
      </c>
      <c r="J72" s="234">
        <v>7</v>
      </c>
      <c r="K72" s="234">
        <v>3</v>
      </c>
      <c r="L72" s="96"/>
      <c r="M72" s="236">
        <v>118.47</v>
      </c>
      <c r="N72" s="414" t="s">
        <v>84</v>
      </c>
      <c r="O72" s="562"/>
      <c r="S72" s="110"/>
      <c r="T72" s="110"/>
      <c r="U72" s="110"/>
      <c r="V72" s="110"/>
      <c r="W72" s="110"/>
      <c r="X72" s="110"/>
      <c r="Y72" s="111" t="s">
        <v>319</v>
      </c>
      <c r="Z72" s="111" t="s">
        <v>319</v>
      </c>
      <c r="AA72" s="111" t="s">
        <v>319</v>
      </c>
      <c r="AB72" s="111" t="s">
        <v>319</v>
      </c>
      <c r="AC72" s="108" t="s">
        <v>319</v>
      </c>
      <c r="AD72" s="108" t="s">
        <v>319</v>
      </c>
    </row>
    <row r="73" spans="1:30" ht="12.75">
      <c r="A73" s="196">
        <v>50</v>
      </c>
      <c r="B73" s="238" t="s">
        <v>892</v>
      </c>
      <c r="C73" s="233" t="s">
        <v>456</v>
      </c>
      <c r="D73" s="336">
        <v>2014</v>
      </c>
      <c r="E73" s="234">
        <v>24.3</v>
      </c>
      <c r="F73" s="234">
        <v>23.5</v>
      </c>
      <c r="G73" s="235">
        <v>25.88</v>
      </c>
      <c r="H73" s="235">
        <v>26.14</v>
      </c>
      <c r="I73" s="234">
        <v>6.7</v>
      </c>
      <c r="J73" s="234">
        <v>6.8</v>
      </c>
      <c r="K73" s="234">
        <v>3</v>
      </c>
      <c r="L73" s="226"/>
      <c r="M73" s="236">
        <v>118.43</v>
      </c>
      <c r="N73" s="414" t="s">
        <v>84</v>
      </c>
      <c r="O73" s="563"/>
      <c r="P73" s="19"/>
      <c r="S73" s="109"/>
      <c r="T73" s="109"/>
      <c r="U73" s="109"/>
      <c r="V73" s="109"/>
      <c r="W73" s="109"/>
      <c r="X73" s="109"/>
      <c r="Y73" s="108" t="s">
        <v>319</v>
      </c>
      <c r="Z73" s="108" t="s">
        <v>319</v>
      </c>
      <c r="AA73" s="108" t="s">
        <v>319</v>
      </c>
      <c r="AB73" s="108" t="s">
        <v>319</v>
      </c>
      <c r="AC73" s="108" t="s">
        <v>319</v>
      </c>
      <c r="AD73" s="108" t="s">
        <v>319</v>
      </c>
    </row>
    <row r="74" spans="1:30" ht="12.75">
      <c r="A74" s="196">
        <v>51</v>
      </c>
      <c r="B74" s="238" t="s">
        <v>921</v>
      </c>
      <c r="C74" s="233" t="s">
        <v>456</v>
      </c>
      <c r="D74" s="311">
        <v>2015</v>
      </c>
      <c r="E74" s="234">
        <v>19.7</v>
      </c>
      <c r="F74" s="234">
        <v>19.4</v>
      </c>
      <c r="G74" s="235">
        <v>26.7</v>
      </c>
      <c r="H74" s="235">
        <v>26.4</v>
      </c>
      <c r="I74" s="234">
        <v>7.1</v>
      </c>
      <c r="J74" s="234">
        <v>7.1</v>
      </c>
      <c r="K74" s="234">
        <v>5</v>
      </c>
      <c r="L74" s="96"/>
      <c r="M74" s="236">
        <v>118.4</v>
      </c>
      <c r="N74" s="414" t="s">
        <v>84</v>
      </c>
      <c r="O74" s="563"/>
      <c r="S74" s="109"/>
      <c r="T74" s="109"/>
      <c r="U74" s="109"/>
      <c r="V74" s="109"/>
      <c r="W74" s="109"/>
      <c r="X74" s="109"/>
      <c r="Y74" s="108" t="s">
        <v>319</v>
      </c>
      <c r="Z74" s="108" t="s">
        <v>319</v>
      </c>
      <c r="AA74" s="108" t="s">
        <v>319</v>
      </c>
      <c r="AB74" s="108" t="s">
        <v>319</v>
      </c>
      <c r="AC74" s="108" t="s">
        <v>319</v>
      </c>
      <c r="AD74" s="108" t="s">
        <v>319</v>
      </c>
    </row>
    <row r="75" spans="1:30" ht="12.75">
      <c r="A75" s="196">
        <v>52</v>
      </c>
      <c r="B75" s="238" t="s">
        <v>335</v>
      </c>
      <c r="C75" s="233" t="s">
        <v>321</v>
      </c>
      <c r="D75" s="311">
        <v>2015</v>
      </c>
      <c r="E75" s="234">
        <v>17.2</v>
      </c>
      <c r="F75" s="234">
        <v>18.3</v>
      </c>
      <c r="G75" s="235">
        <v>27.68</v>
      </c>
      <c r="H75" s="235">
        <v>27.21</v>
      </c>
      <c r="I75" s="234">
        <v>7.4</v>
      </c>
      <c r="J75" s="234">
        <v>7.4</v>
      </c>
      <c r="K75" s="234">
        <v>3.5</v>
      </c>
      <c r="L75" s="96"/>
      <c r="M75" s="236">
        <v>118.39</v>
      </c>
      <c r="N75" s="414" t="s">
        <v>84</v>
      </c>
      <c r="O75" s="562"/>
      <c r="P75" s="19"/>
      <c r="S75" s="109"/>
      <c r="T75" s="109"/>
      <c r="U75" s="109"/>
      <c r="V75" s="109"/>
      <c r="W75" s="109"/>
      <c r="X75" s="109"/>
      <c r="Y75" s="108" t="s">
        <v>319</v>
      </c>
      <c r="Z75" s="108" t="s">
        <v>319</v>
      </c>
      <c r="AA75" s="108" t="s">
        <v>319</v>
      </c>
      <c r="AB75" s="108" t="s">
        <v>319</v>
      </c>
      <c r="AC75" s="108" t="s">
        <v>319</v>
      </c>
      <c r="AD75" s="108" t="s">
        <v>319</v>
      </c>
    </row>
    <row r="76" spans="1:30" ht="12" customHeight="1">
      <c r="A76" s="196">
        <v>53</v>
      </c>
      <c r="B76" s="238" t="s">
        <v>541</v>
      </c>
      <c r="C76" s="233" t="s">
        <v>515</v>
      </c>
      <c r="D76" s="311">
        <v>2013</v>
      </c>
      <c r="E76" s="234">
        <v>19.7</v>
      </c>
      <c r="F76" s="234">
        <v>19.7</v>
      </c>
      <c r="G76" s="235">
        <v>27.4</v>
      </c>
      <c r="H76" s="235">
        <v>26.8</v>
      </c>
      <c r="I76" s="234">
        <v>7.5</v>
      </c>
      <c r="J76" s="234">
        <v>7.3</v>
      </c>
      <c r="K76" s="226">
        <v>2.5</v>
      </c>
      <c r="L76" s="234"/>
      <c r="M76" s="236">
        <v>118.3</v>
      </c>
      <c r="N76" s="414" t="s">
        <v>84</v>
      </c>
      <c r="O76" s="562"/>
      <c r="S76" s="109"/>
      <c r="T76" s="109"/>
      <c r="U76" s="109"/>
      <c r="V76" s="109"/>
      <c r="W76" s="109"/>
      <c r="X76" s="109"/>
      <c r="Y76" s="108" t="s">
        <v>319</v>
      </c>
      <c r="Z76" s="108" t="s">
        <v>319</v>
      </c>
      <c r="AA76" s="108" t="s">
        <v>319</v>
      </c>
      <c r="AB76" s="108" t="s">
        <v>319</v>
      </c>
      <c r="AC76" s="108" t="s">
        <v>319</v>
      </c>
      <c r="AD76" s="108" t="s">
        <v>319</v>
      </c>
    </row>
    <row r="77" spans="1:30" ht="12" customHeight="1">
      <c r="A77" s="196">
        <v>54</v>
      </c>
      <c r="B77" s="321" t="s">
        <v>473</v>
      </c>
      <c r="C77" s="96" t="s">
        <v>359</v>
      </c>
      <c r="D77" s="159">
        <v>2015</v>
      </c>
      <c r="E77" s="226">
        <v>22.2</v>
      </c>
      <c r="F77" s="226">
        <v>21.8</v>
      </c>
      <c r="G77" s="322">
        <v>25.24</v>
      </c>
      <c r="H77" s="322">
        <v>25.64</v>
      </c>
      <c r="I77" s="226">
        <v>7.6</v>
      </c>
      <c r="J77" s="226">
        <v>7.7</v>
      </c>
      <c r="K77" s="226">
        <v>4.5</v>
      </c>
      <c r="L77" s="226"/>
      <c r="M77" s="323">
        <v>118.112</v>
      </c>
      <c r="N77" s="414" t="s">
        <v>84</v>
      </c>
      <c r="O77" s="419"/>
      <c r="P77" s="19"/>
      <c r="S77" s="109"/>
      <c r="T77" s="109"/>
      <c r="U77" s="109"/>
      <c r="V77" s="109"/>
      <c r="W77" s="109"/>
      <c r="X77" s="109"/>
      <c r="Y77" s="108" t="s">
        <v>319</v>
      </c>
      <c r="Z77" s="108" t="s">
        <v>319</v>
      </c>
      <c r="AA77" s="108" t="s">
        <v>319</v>
      </c>
      <c r="AB77" s="108" t="s">
        <v>319</v>
      </c>
      <c r="AC77" s="108" t="s">
        <v>319</v>
      </c>
      <c r="AD77" s="108" t="s">
        <v>319</v>
      </c>
    </row>
    <row r="78" spans="1:30" ht="12.75">
      <c r="A78" s="196">
        <v>55</v>
      </c>
      <c r="B78" s="238" t="s">
        <v>431</v>
      </c>
      <c r="C78" s="233" t="s">
        <v>394</v>
      </c>
      <c r="D78" s="336">
        <v>2014</v>
      </c>
      <c r="E78" s="234">
        <v>20.4</v>
      </c>
      <c r="F78" s="234">
        <v>21.8</v>
      </c>
      <c r="G78" s="235">
        <v>26.68</v>
      </c>
      <c r="H78" s="235">
        <v>26.59</v>
      </c>
      <c r="I78" s="234">
        <v>7</v>
      </c>
      <c r="J78" s="234">
        <v>7.1</v>
      </c>
      <c r="K78" s="226">
        <v>3.5</v>
      </c>
      <c r="L78" s="96"/>
      <c r="M78" s="236">
        <v>118.11</v>
      </c>
      <c r="N78" s="414" t="s">
        <v>84</v>
      </c>
      <c r="O78" s="562"/>
      <c r="S78" s="109"/>
      <c r="T78" s="109"/>
      <c r="U78" s="109"/>
      <c r="V78" s="109"/>
      <c r="W78" s="109"/>
      <c r="X78" s="109"/>
      <c r="Y78" s="108" t="s">
        <v>319</v>
      </c>
      <c r="Z78" s="108" t="s">
        <v>319</v>
      </c>
      <c r="AA78" s="108" t="s">
        <v>319</v>
      </c>
      <c r="AB78" s="108" t="s">
        <v>319</v>
      </c>
      <c r="AC78" s="108" t="s">
        <v>319</v>
      </c>
      <c r="AD78" s="108" t="s">
        <v>319</v>
      </c>
    </row>
    <row r="79" spans="1:30" ht="12.75">
      <c r="A79" s="196">
        <v>56</v>
      </c>
      <c r="B79" s="238" t="s">
        <v>437</v>
      </c>
      <c r="C79" s="233" t="s">
        <v>424</v>
      </c>
      <c r="D79" s="311">
        <v>2014</v>
      </c>
      <c r="E79" s="234">
        <v>23.4</v>
      </c>
      <c r="F79" s="234">
        <v>22.3</v>
      </c>
      <c r="G79" s="235">
        <v>25.28</v>
      </c>
      <c r="H79" s="235">
        <v>25.75</v>
      </c>
      <c r="I79" s="234">
        <v>7.4</v>
      </c>
      <c r="J79" s="234">
        <v>7.2</v>
      </c>
      <c r="K79" s="226">
        <v>4</v>
      </c>
      <c r="L79" s="96"/>
      <c r="M79" s="236">
        <v>118</v>
      </c>
      <c r="N79" s="414" t="s">
        <v>84</v>
      </c>
      <c r="O79" s="421"/>
      <c r="P79" s="19"/>
      <c r="S79" s="109"/>
      <c r="T79" s="109"/>
      <c r="U79" s="109"/>
      <c r="V79" s="109"/>
      <c r="W79" s="109"/>
      <c r="X79" s="109"/>
      <c r="Y79" s="108" t="s">
        <v>319</v>
      </c>
      <c r="Z79" s="108" t="s">
        <v>319</v>
      </c>
      <c r="AA79" s="108" t="s">
        <v>319</v>
      </c>
      <c r="AB79" s="108" t="s">
        <v>319</v>
      </c>
      <c r="AC79" s="108" t="s">
        <v>319</v>
      </c>
      <c r="AD79" s="108" t="s">
        <v>319</v>
      </c>
    </row>
    <row r="80" spans="1:30" ht="12.75">
      <c r="A80" s="196">
        <v>57</v>
      </c>
      <c r="B80" s="238" t="s">
        <v>911</v>
      </c>
      <c r="C80" s="233" t="s">
        <v>456</v>
      </c>
      <c r="D80" s="336">
        <v>2014</v>
      </c>
      <c r="E80" s="234">
        <v>22.7</v>
      </c>
      <c r="F80" s="234">
        <v>20.7</v>
      </c>
      <c r="G80" s="235">
        <v>25.74</v>
      </c>
      <c r="H80" s="235">
        <v>25.82</v>
      </c>
      <c r="I80" s="234">
        <v>7.5</v>
      </c>
      <c r="J80" s="234">
        <v>7.4</v>
      </c>
      <c r="K80" s="234">
        <v>4.5</v>
      </c>
      <c r="L80" s="226">
        <v>0.5</v>
      </c>
      <c r="M80" s="236">
        <v>117.94</v>
      </c>
      <c r="N80" s="414" t="s">
        <v>84</v>
      </c>
      <c r="O80" s="563"/>
      <c r="S80" s="109"/>
      <c r="T80" s="109"/>
      <c r="U80" s="109"/>
      <c r="V80" s="109"/>
      <c r="W80" s="109"/>
      <c r="X80" s="109"/>
      <c r="Y80" s="108" t="s">
        <v>319</v>
      </c>
      <c r="Z80" s="108" t="s">
        <v>319</v>
      </c>
      <c r="AA80" s="108" t="s">
        <v>319</v>
      </c>
      <c r="AB80" s="108" t="s">
        <v>319</v>
      </c>
      <c r="AC80" s="108" t="s">
        <v>319</v>
      </c>
      <c r="AD80" s="108" t="s">
        <v>319</v>
      </c>
    </row>
    <row r="81" spans="1:30" ht="13.5" customHeight="1">
      <c r="A81" s="196">
        <v>58</v>
      </c>
      <c r="B81" s="321" t="s">
        <v>472</v>
      </c>
      <c r="C81" s="96" t="s">
        <v>409</v>
      </c>
      <c r="D81" s="159">
        <v>2014</v>
      </c>
      <c r="E81" s="226">
        <v>20.9</v>
      </c>
      <c r="F81" s="226">
        <v>20.5</v>
      </c>
      <c r="G81" s="322">
        <v>25.89</v>
      </c>
      <c r="H81" s="322">
        <v>26.11</v>
      </c>
      <c r="I81" s="226">
        <v>7.5</v>
      </c>
      <c r="J81" s="226">
        <v>7.6</v>
      </c>
      <c r="K81" s="226">
        <v>4</v>
      </c>
      <c r="L81" s="226"/>
      <c r="M81" s="323">
        <v>117.8</v>
      </c>
      <c r="N81" s="414" t="s">
        <v>84</v>
      </c>
      <c r="O81" s="419"/>
      <c r="P81" s="19"/>
      <c r="S81" s="109"/>
      <c r="T81" s="109"/>
      <c r="U81" s="109"/>
      <c r="V81" s="109"/>
      <c r="W81" s="109"/>
      <c r="X81" s="109"/>
      <c r="Y81" s="108" t="s">
        <v>319</v>
      </c>
      <c r="Z81" s="108" t="s">
        <v>319</v>
      </c>
      <c r="AA81" s="108" t="s">
        <v>319</v>
      </c>
      <c r="AB81" s="108" t="s">
        <v>319</v>
      </c>
      <c r="AC81" s="108" t="s">
        <v>319</v>
      </c>
      <c r="AD81" s="108" t="s">
        <v>319</v>
      </c>
    </row>
    <row r="82" spans="1:30" ht="12.75">
      <c r="A82" s="196">
        <v>59</v>
      </c>
      <c r="B82" s="238" t="s">
        <v>922</v>
      </c>
      <c r="C82" s="233" t="s">
        <v>456</v>
      </c>
      <c r="D82" s="311">
        <v>2012</v>
      </c>
      <c r="E82" s="234">
        <v>19.6</v>
      </c>
      <c r="F82" s="234">
        <v>22.6</v>
      </c>
      <c r="G82" s="235">
        <v>27.13</v>
      </c>
      <c r="H82" s="235">
        <v>26.67</v>
      </c>
      <c r="I82" s="234">
        <v>7.1</v>
      </c>
      <c r="J82" s="234">
        <v>7.3</v>
      </c>
      <c r="K82" s="234">
        <v>4</v>
      </c>
      <c r="L82" s="226">
        <v>2.5</v>
      </c>
      <c r="M82" s="236">
        <v>117.7</v>
      </c>
      <c r="N82" s="414" t="s">
        <v>84</v>
      </c>
      <c r="O82" s="563"/>
      <c r="S82" s="109"/>
      <c r="T82" s="109"/>
      <c r="U82" s="109"/>
      <c r="V82" s="109"/>
      <c r="W82" s="109"/>
      <c r="X82" s="109"/>
      <c r="Y82" s="108" t="s">
        <v>319</v>
      </c>
      <c r="Z82" s="108" t="s">
        <v>319</v>
      </c>
      <c r="AA82" s="108" t="s">
        <v>319</v>
      </c>
      <c r="AB82" s="108" t="s">
        <v>319</v>
      </c>
      <c r="AC82" s="108" t="s">
        <v>319</v>
      </c>
      <c r="AD82" s="108" t="s">
        <v>319</v>
      </c>
    </row>
    <row r="83" spans="1:30" ht="12.75">
      <c r="A83" s="196">
        <v>60</v>
      </c>
      <c r="B83" s="238" t="s">
        <v>702</v>
      </c>
      <c r="C83" s="233" t="s">
        <v>619</v>
      </c>
      <c r="D83" s="311">
        <v>2013</v>
      </c>
      <c r="E83" s="234">
        <v>22.7</v>
      </c>
      <c r="F83" s="234">
        <v>22.9</v>
      </c>
      <c r="G83" s="235">
        <v>25.58</v>
      </c>
      <c r="H83" s="235">
        <v>25.57</v>
      </c>
      <c r="I83" s="234">
        <v>7.3</v>
      </c>
      <c r="J83" s="234">
        <v>7.3</v>
      </c>
      <c r="K83" s="234">
        <v>3.5</v>
      </c>
      <c r="L83" s="96"/>
      <c r="M83" s="236">
        <v>117.63</v>
      </c>
      <c r="N83" s="414" t="s">
        <v>84</v>
      </c>
      <c r="O83" s="562"/>
      <c r="P83" s="19"/>
      <c r="S83" s="109"/>
      <c r="T83" s="109"/>
      <c r="U83" s="109"/>
      <c r="V83" s="109"/>
      <c r="W83" s="109"/>
      <c r="X83" s="109"/>
      <c r="Y83" s="108" t="s">
        <v>319</v>
      </c>
      <c r="Z83" s="108" t="s">
        <v>319</v>
      </c>
      <c r="AA83" s="108" t="s">
        <v>319</v>
      </c>
      <c r="AB83" s="108" t="s">
        <v>319</v>
      </c>
      <c r="AC83" s="108" t="s">
        <v>319</v>
      </c>
      <c r="AD83" s="108" t="s">
        <v>319</v>
      </c>
    </row>
    <row r="84" spans="1:30" ht="12.75">
      <c r="A84" s="196">
        <v>61</v>
      </c>
      <c r="B84" s="238" t="s">
        <v>324</v>
      </c>
      <c r="C84" s="233" t="s">
        <v>321</v>
      </c>
      <c r="D84" s="336">
        <v>2009</v>
      </c>
      <c r="E84" s="234">
        <v>19.9</v>
      </c>
      <c r="F84" s="234">
        <v>20.2</v>
      </c>
      <c r="G84" s="235">
        <v>26.12</v>
      </c>
      <c r="H84" s="235">
        <v>26.3</v>
      </c>
      <c r="I84" s="234">
        <v>7.6</v>
      </c>
      <c r="J84" s="234">
        <v>7.8</v>
      </c>
      <c r="K84" s="234">
        <v>3.5</v>
      </c>
      <c r="L84" s="234"/>
      <c r="M84" s="236">
        <v>117.58</v>
      </c>
      <c r="N84" s="414" t="s">
        <v>84</v>
      </c>
      <c r="O84" s="562"/>
      <c r="S84" s="109"/>
      <c r="T84" s="109"/>
      <c r="U84" s="109"/>
      <c r="V84" s="109"/>
      <c r="W84" s="109"/>
      <c r="X84" s="109"/>
      <c r="Y84" s="108" t="s">
        <v>319</v>
      </c>
      <c r="Z84" s="108" t="s">
        <v>319</v>
      </c>
      <c r="AA84" s="108" t="s">
        <v>319</v>
      </c>
      <c r="AB84" s="108" t="s">
        <v>319</v>
      </c>
      <c r="AC84" s="108" t="s">
        <v>319</v>
      </c>
      <c r="AD84" s="108" t="s">
        <v>319</v>
      </c>
    </row>
    <row r="85" spans="1:30" ht="12.75">
      <c r="A85" s="196">
        <v>62</v>
      </c>
      <c r="B85" s="321" t="s">
        <v>474</v>
      </c>
      <c r="C85" s="96" t="s">
        <v>409</v>
      </c>
      <c r="D85" s="159">
        <v>2013</v>
      </c>
      <c r="E85" s="226">
        <v>22</v>
      </c>
      <c r="F85" s="226">
        <v>21.5</v>
      </c>
      <c r="G85" s="322">
        <v>25.53</v>
      </c>
      <c r="H85" s="322">
        <v>25.37</v>
      </c>
      <c r="I85" s="226">
        <v>7.5</v>
      </c>
      <c r="J85" s="226">
        <v>7.4</v>
      </c>
      <c r="K85" s="226">
        <v>4.5</v>
      </c>
      <c r="L85" s="226"/>
      <c r="M85" s="323">
        <v>117.5</v>
      </c>
      <c r="N85" s="414" t="s">
        <v>84</v>
      </c>
      <c r="O85" s="419"/>
      <c r="P85" s="19"/>
      <c r="S85" s="109"/>
      <c r="T85" s="109"/>
      <c r="U85" s="109"/>
      <c r="V85" s="109"/>
      <c r="W85" s="109"/>
      <c r="X85" s="109"/>
      <c r="Y85" s="108" t="s">
        <v>319</v>
      </c>
      <c r="Z85" s="108" t="s">
        <v>319</v>
      </c>
      <c r="AA85" s="108" t="s">
        <v>319</v>
      </c>
      <c r="AB85" s="108" t="s">
        <v>319</v>
      </c>
      <c r="AC85" s="108" t="s">
        <v>319</v>
      </c>
      <c r="AD85" s="108" t="s">
        <v>319</v>
      </c>
    </row>
    <row r="86" spans="1:30" ht="12.75">
      <c r="A86" s="196">
        <v>63</v>
      </c>
      <c r="B86" s="238" t="s">
        <v>679</v>
      </c>
      <c r="C86" s="233" t="s">
        <v>412</v>
      </c>
      <c r="D86" s="311">
        <v>2014</v>
      </c>
      <c r="E86" s="234">
        <v>21.1</v>
      </c>
      <c r="F86" s="234">
        <v>20.4</v>
      </c>
      <c r="G86" s="235">
        <v>25.83</v>
      </c>
      <c r="H86" s="235">
        <v>25.7</v>
      </c>
      <c r="I86" s="234">
        <v>7.4</v>
      </c>
      <c r="J86" s="234">
        <v>7.5</v>
      </c>
      <c r="K86" s="234">
        <v>4.5</v>
      </c>
      <c r="L86" s="96"/>
      <c r="M86" s="236">
        <v>117.45</v>
      </c>
      <c r="N86" s="414" t="s">
        <v>84</v>
      </c>
      <c r="O86" s="562"/>
      <c r="S86" s="109"/>
      <c r="T86" s="109"/>
      <c r="U86" s="109"/>
      <c r="V86" s="109"/>
      <c r="W86" s="109"/>
      <c r="X86" s="109"/>
      <c r="Y86" s="108" t="s">
        <v>319</v>
      </c>
      <c r="Z86" s="108" t="s">
        <v>319</v>
      </c>
      <c r="AA86" s="108" t="s">
        <v>319</v>
      </c>
      <c r="AB86" s="108" t="s">
        <v>319</v>
      </c>
      <c r="AC86" s="108" t="s">
        <v>319</v>
      </c>
      <c r="AD86" s="108" t="s">
        <v>319</v>
      </c>
    </row>
    <row r="87" spans="1:30" ht="12.75">
      <c r="A87" s="196">
        <v>64</v>
      </c>
      <c r="B87" s="238" t="s">
        <v>703</v>
      </c>
      <c r="C87" s="233" t="s">
        <v>619</v>
      </c>
      <c r="D87" s="311">
        <v>2014</v>
      </c>
      <c r="E87" s="234">
        <v>22.5</v>
      </c>
      <c r="F87" s="234">
        <v>22.6</v>
      </c>
      <c r="G87" s="235">
        <v>25.64</v>
      </c>
      <c r="H87" s="235">
        <v>25.31</v>
      </c>
      <c r="I87" s="234">
        <v>6.8</v>
      </c>
      <c r="J87" s="234">
        <v>6.9</v>
      </c>
      <c r="K87" s="234">
        <v>4.5</v>
      </c>
      <c r="L87" s="96"/>
      <c r="M87" s="236">
        <v>117.18</v>
      </c>
      <c r="N87" s="414" t="s">
        <v>84</v>
      </c>
      <c r="O87" s="562"/>
      <c r="P87" s="19"/>
      <c r="S87" s="109"/>
      <c r="T87" s="109"/>
      <c r="U87" s="109"/>
      <c r="V87" s="109"/>
      <c r="W87" s="109"/>
      <c r="X87" s="109"/>
      <c r="Y87" s="108" t="s">
        <v>319</v>
      </c>
      <c r="Z87" s="108" t="s">
        <v>319</v>
      </c>
      <c r="AA87" s="108" t="s">
        <v>319</v>
      </c>
      <c r="AB87" s="108" t="s">
        <v>319</v>
      </c>
      <c r="AC87" s="108" t="s">
        <v>319</v>
      </c>
      <c r="AD87" s="108" t="s">
        <v>319</v>
      </c>
    </row>
    <row r="88" spans="1:30" ht="12.75">
      <c r="A88" s="196">
        <v>65</v>
      </c>
      <c r="B88" s="238" t="s">
        <v>755</v>
      </c>
      <c r="C88" s="233" t="s">
        <v>456</v>
      </c>
      <c r="D88" s="311">
        <v>2015</v>
      </c>
      <c r="E88" s="234">
        <v>20.4</v>
      </c>
      <c r="F88" s="234">
        <v>20.5</v>
      </c>
      <c r="G88" s="235">
        <v>25.76</v>
      </c>
      <c r="H88" s="235">
        <v>26.12</v>
      </c>
      <c r="I88" s="234">
        <v>7.2</v>
      </c>
      <c r="J88" s="234">
        <v>7.2</v>
      </c>
      <c r="K88" s="234">
        <v>4.5</v>
      </c>
      <c r="L88" s="96"/>
      <c r="M88" s="236">
        <v>117.17</v>
      </c>
      <c r="N88" s="414" t="s">
        <v>84</v>
      </c>
      <c r="O88" s="563"/>
      <c r="S88" s="109"/>
      <c r="T88" s="109"/>
      <c r="U88" s="109"/>
      <c r="V88" s="109"/>
      <c r="W88" s="109"/>
      <c r="X88" s="109"/>
      <c r="Y88" s="108" t="s">
        <v>319</v>
      </c>
      <c r="Z88" s="108" t="s">
        <v>319</v>
      </c>
      <c r="AA88" s="108" t="s">
        <v>319</v>
      </c>
      <c r="AB88" s="108" t="s">
        <v>319</v>
      </c>
      <c r="AC88" s="108" t="s">
        <v>319</v>
      </c>
      <c r="AD88" s="108" t="s">
        <v>319</v>
      </c>
    </row>
    <row r="89" spans="1:30" ht="12.75">
      <c r="A89" s="196">
        <v>66</v>
      </c>
      <c r="B89" s="238" t="s">
        <v>919</v>
      </c>
      <c r="C89" s="233" t="s">
        <v>456</v>
      </c>
      <c r="D89" s="311">
        <v>2013</v>
      </c>
      <c r="E89" s="234">
        <v>23</v>
      </c>
      <c r="F89" s="234">
        <v>23.1</v>
      </c>
      <c r="G89" s="235">
        <v>25.58</v>
      </c>
      <c r="H89" s="235">
        <v>25.59</v>
      </c>
      <c r="I89" s="234">
        <v>6.6</v>
      </c>
      <c r="J89" s="234">
        <v>6.7</v>
      </c>
      <c r="K89" s="234">
        <v>4</v>
      </c>
      <c r="L89" s="226"/>
      <c r="M89" s="236">
        <v>117.11</v>
      </c>
      <c r="N89" s="414" t="s">
        <v>84</v>
      </c>
      <c r="O89" s="563"/>
      <c r="P89" s="19"/>
      <c r="S89" s="109"/>
      <c r="T89" s="109"/>
      <c r="U89" s="109"/>
      <c r="V89" s="109"/>
      <c r="W89" s="109"/>
      <c r="X89" s="109"/>
      <c r="Y89" s="108" t="s">
        <v>319</v>
      </c>
      <c r="Z89" s="108" t="s">
        <v>319</v>
      </c>
      <c r="AA89" s="108" t="s">
        <v>319</v>
      </c>
      <c r="AB89" s="108" t="s">
        <v>319</v>
      </c>
      <c r="AC89" s="108" t="s">
        <v>319</v>
      </c>
      <c r="AD89" s="108" t="s">
        <v>319</v>
      </c>
    </row>
    <row r="90" spans="1:30" ht="12.75">
      <c r="A90" s="196">
        <v>67</v>
      </c>
      <c r="B90" s="238" t="s">
        <v>735</v>
      </c>
      <c r="C90" s="233" t="s">
        <v>508</v>
      </c>
      <c r="D90" s="311">
        <v>2008</v>
      </c>
      <c r="E90" s="234">
        <v>20.3</v>
      </c>
      <c r="F90" s="234">
        <v>19.3</v>
      </c>
      <c r="G90" s="235">
        <v>26.1</v>
      </c>
      <c r="H90" s="235">
        <v>25.7</v>
      </c>
      <c r="I90" s="234">
        <v>7.8</v>
      </c>
      <c r="J90" s="234">
        <v>7.8</v>
      </c>
      <c r="K90" s="234">
        <v>4.5</v>
      </c>
      <c r="L90" s="234">
        <v>0.5</v>
      </c>
      <c r="M90" s="236">
        <v>117.1</v>
      </c>
      <c r="N90" s="414" t="s">
        <v>84</v>
      </c>
      <c r="O90" s="563"/>
      <c r="S90" s="109"/>
      <c r="T90" s="109"/>
      <c r="U90" s="109"/>
      <c r="V90" s="109"/>
      <c r="W90" s="109"/>
      <c r="X90" s="109"/>
      <c r="Y90" s="108" t="s">
        <v>319</v>
      </c>
      <c r="Z90" s="108" t="s">
        <v>319</v>
      </c>
      <c r="AA90" s="108" t="s">
        <v>319</v>
      </c>
      <c r="AB90" s="108" t="s">
        <v>319</v>
      </c>
      <c r="AC90" s="108" t="s">
        <v>319</v>
      </c>
      <c r="AD90" s="108" t="s">
        <v>319</v>
      </c>
    </row>
    <row r="91" spans="1:30" ht="12.75">
      <c r="A91" s="196">
        <v>68</v>
      </c>
      <c r="B91" s="238" t="s">
        <v>900</v>
      </c>
      <c r="C91" s="233" t="s">
        <v>456</v>
      </c>
      <c r="D91" s="311">
        <v>2008</v>
      </c>
      <c r="E91" s="234">
        <v>21.8</v>
      </c>
      <c r="F91" s="234">
        <v>21.6</v>
      </c>
      <c r="G91" s="235">
        <v>25.24</v>
      </c>
      <c r="H91" s="235">
        <v>25.36</v>
      </c>
      <c r="I91" s="234">
        <v>7.3</v>
      </c>
      <c r="J91" s="234">
        <v>7.1</v>
      </c>
      <c r="K91" s="234">
        <v>5</v>
      </c>
      <c r="L91" s="226"/>
      <c r="M91" s="236">
        <v>117</v>
      </c>
      <c r="N91" s="414" t="s">
        <v>84</v>
      </c>
      <c r="O91" s="563"/>
      <c r="P91" s="19"/>
      <c r="S91" s="109"/>
      <c r="T91" s="109"/>
      <c r="U91" s="109"/>
      <c r="V91" s="109"/>
      <c r="W91" s="109"/>
      <c r="X91" s="109"/>
      <c r="Y91" s="108" t="s">
        <v>319</v>
      </c>
      <c r="Z91" s="108" t="s">
        <v>319</v>
      </c>
      <c r="AA91" s="108" t="s">
        <v>319</v>
      </c>
      <c r="AB91" s="108" t="s">
        <v>319</v>
      </c>
      <c r="AC91" s="108" t="s">
        <v>319</v>
      </c>
      <c r="AD91" s="108" t="s">
        <v>319</v>
      </c>
    </row>
    <row r="92" spans="1:30" ht="12.75">
      <c r="A92" s="196">
        <v>69</v>
      </c>
      <c r="B92" s="321" t="s">
        <v>475</v>
      </c>
      <c r="C92" s="96" t="s">
        <v>409</v>
      </c>
      <c r="D92" s="159">
        <v>2014</v>
      </c>
      <c r="E92" s="226">
        <v>20.3</v>
      </c>
      <c r="F92" s="226">
        <v>20.9</v>
      </c>
      <c r="G92" s="322">
        <v>26.25</v>
      </c>
      <c r="H92" s="322">
        <v>25.72</v>
      </c>
      <c r="I92" s="226">
        <v>7.2</v>
      </c>
      <c r="J92" s="226">
        <v>7.1</v>
      </c>
      <c r="K92" s="226">
        <v>4</v>
      </c>
      <c r="L92" s="226"/>
      <c r="M92" s="323">
        <v>116.86</v>
      </c>
      <c r="N92" s="414" t="s">
        <v>84</v>
      </c>
      <c r="O92" s="419"/>
      <c r="S92" s="109"/>
      <c r="T92" s="109"/>
      <c r="U92" s="109"/>
      <c r="V92" s="109"/>
      <c r="W92" s="109"/>
      <c r="X92" s="109"/>
      <c r="Y92" s="108" t="s">
        <v>319</v>
      </c>
      <c r="Z92" s="108" t="s">
        <v>319</v>
      </c>
      <c r="AA92" s="108" t="s">
        <v>319</v>
      </c>
      <c r="AB92" s="108" t="s">
        <v>319</v>
      </c>
      <c r="AC92" s="108" t="s">
        <v>319</v>
      </c>
      <c r="AD92" s="108" t="s">
        <v>319</v>
      </c>
    </row>
    <row r="93" spans="1:30" ht="12.75">
      <c r="A93" s="196">
        <v>70</v>
      </c>
      <c r="B93" s="238" t="s">
        <v>598</v>
      </c>
      <c r="C93" s="233" t="s">
        <v>619</v>
      </c>
      <c r="D93" s="311">
        <v>2013</v>
      </c>
      <c r="E93" s="234">
        <v>21.2</v>
      </c>
      <c r="F93" s="234">
        <v>21.2</v>
      </c>
      <c r="G93" s="235">
        <v>25.59</v>
      </c>
      <c r="H93" s="235">
        <v>25.85</v>
      </c>
      <c r="I93" s="234">
        <v>6.9</v>
      </c>
      <c r="J93" s="234">
        <v>7</v>
      </c>
      <c r="K93" s="234">
        <v>4.5</v>
      </c>
      <c r="L93" s="96"/>
      <c r="M93" s="236">
        <v>116.76</v>
      </c>
      <c r="N93" s="414" t="s">
        <v>84</v>
      </c>
      <c r="O93" s="562"/>
      <c r="P93" s="19"/>
      <c r="S93" s="109"/>
      <c r="T93" s="109"/>
      <c r="U93" s="109"/>
      <c r="V93" s="109"/>
      <c r="W93" s="109"/>
      <c r="X93" s="109"/>
      <c r="Y93" s="108" t="s">
        <v>319</v>
      </c>
      <c r="Z93" s="108" t="s">
        <v>319</v>
      </c>
      <c r="AA93" s="108" t="s">
        <v>319</v>
      </c>
      <c r="AB93" s="108" t="s">
        <v>319</v>
      </c>
      <c r="AC93" s="108" t="s">
        <v>319</v>
      </c>
      <c r="AD93" s="108" t="s">
        <v>319</v>
      </c>
    </row>
    <row r="94" spans="1:30" ht="12.75">
      <c r="A94" s="196">
        <v>71</v>
      </c>
      <c r="B94" s="238" t="s">
        <v>699</v>
      </c>
      <c r="C94" s="233" t="s">
        <v>619</v>
      </c>
      <c r="D94" s="311">
        <v>2014</v>
      </c>
      <c r="E94" s="234">
        <v>23</v>
      </c>
      <c r="F94" s="234">
        <v>22.6</v>
      </c>
      <c r="G94" s="235">
        <v>25.83</v>
      </c>
      <c r="H94" s="235">
        <v>25.86</v>
      </c>
      <c r="I94" s="234">
        <v>6.7</v>
      </c>
      <c r="J94" s="234">
        <v>6.6</v>
      </c>
      <c r="K94" s="234">
        <v>3</v>
      </c>
      <c r="L94" s="96"/>
      <c r="M94" s="236">
        <v>116.64</v>
      </c>
      <c r="N94" s="414" t="s">
        <v>84</v>
      </c>
      <c r="O94" s="562"/>
      <c r="S94" s="109"/>
      <c r="T94" s="109"/>
      <c r="U94" s="109"/>
      <c r="V94" s="109"/>
      <c r="W94" s="109"/>
      <c r="X94" s="109"/>
      <c r="Y94" s="108" t="s">
        <v>319</v>
      </c>
      <c r="Z94" s="108" t="s">
        <v>319</v>
      </c>
      <c r="AA94" s="108" t="s">
        <v>319</v>
      </c>
      <c r="AB94" s="108" t="s">
        <v>319</v>
      </c>
      <c r="AC94" s="108" t="s">
        <v>319</v>
      </c>
      <c r="AD94" s="108" t="s">
        <v>319</v>
      </c>
    </row>
    <row r="95" spans="1:30" ht="12.75">
      <c r="A95" s="196">
        <v>72</v>
      </c>
      <c r="B95" s="321" t="s">
        <v>471</v>
      </c>
      <c r="C95" s="96" t="s">
        <v>359</v>
      </c>
      <c r="D95" s="159">
        <v>2014</v>
      </c>
      <c r="E95" s="226">
        <v>19.7</v>
      </c>
      <c r="F95" s="226">
        <v>20.2</v>
      </c>
      <c r="G95" s="322">
        <v>26.54</v>
      </c>
      <c r="H95" s="322">
        <v>26.56</v>
      </c>
      <c r="I95" s="226">
        <v>7.3</v>
      </c>
      <c r="J95" s="226">
        <v>7.2</v>
      </c>
      <c r="K95" s="226">
        <v>2.5</v>
      </c>
      <c r="L95" s="226"/>
      <c r="M95" s="323">
        <v>116.6</v>
      </c>
      <c r="N95" s="414" t="s">
        <v>84</v>
      </c>
      <c r="O95" s="419"/>
      <c r="P95" s="19"/>
      <c r="S95" s="406"/>
      <c r="T95" s="406"/>
      <c r="U95" s="406"/>
      <c r="V95" s="406"/>
      <c r="W95" s="406"/>
      <c r="X95" s="406"/>
      <c r="Y95" s="309" t="s">
        <v>319</v>
      </c>
      <c r="Z95" s="309" t="s">
        <v>319</v>
      </c>
      <c r="AA95" s="309" t="s">
        <v>319</v>
      </c>
      <c r="AB95" s="309" t="s">
        <v>319</v>
      </c>
      <c r="AC95" s="309" t="s">
        <v>319</v>
      </c>
      <c r="AD95" s="108" t="s">
        <v>319</v>
      </c>
    </row>
    <row r="96" spans="1:30" ht="15" customHeight="1">
      <c r="A96" s="196">
        <v>73</v>
      </c>
      <c r="B96" s="510" t="s">
        <v>704</v>
      </c>
      <c r="C96" s="558" t="s">
        <v>507</v>
      </c>
      <c r="D96" s="566">
        <v>2013</v>
      </c>
      <c r="E96" s="511">
        <v>24.6</v>
      </c>
      <c r="F96" s="511">
        <v>24.5</v>
      </c>
      <c r="G96" s="512">
        <v>25.89</v>
      </c>
      <c r="H96" s="512">
        <v>25.31</v>
      </c>
      <c r="I96" s="511">
        <v>6.4</v>
      </c>
      <c r="J96" s="511">
        <v>6.3</v>
      </c>
      <c r="K96" s="511">
        <v>2.5</v>
      </c>
      <c r="L96" s="539"/>
      <c r="M96" s="513">
        <v>116.55</v>
      </c>
      <c r="N96" s="560" t="s">
        <v>84</v>
      </c>
      <c r="O96" s="585" t="s">
        <v>705</v>
      </c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30" t="s">
        <v>319</v>
      </c>
    </row>
    <row r="97" spans="1:30" ht="12.75">
      <c r="A97" s="196">
        <v>74</v>
      </c>
      <c r="B97" s="238" t="s">
        <v>344</v>
      </c>
      <c r="C97" s="233" t="s">
        <v>321</v>
      </c>
      <c r="D97" s="311">
        <v>2014</v>
      </c>
      <c r="E97" s="234">
        <v>21.5</v>
      </c>
      <c r="F97" s="234">
        <v>20.3</v>
      </c>
      <c r="G97" s="235">
        <v>25.78</v>
      </c>
      <c r="H97" s="235">
        <v>26.38</v>
      </c>
      <c r="I97" s="234">
        <v>6.7</v>
      </c>
      <c r="J97" s="234">
        <v>6.6</v>
      </c>
      <c r="K97" s="234">
        <v>4</v>
      </c>
      <c r="L97" s="234"/>
      <c r="M97" s="236">
        <v>116.44</v>
      </c>
      <c r="N97" s="560" t="s">
        <v>84</v>
      </c>
      <c r="O97" s="562"/>
      <c r="P97" s="19"/>
      <c r="R97" s="310"/>
      <c r="S97" s="310"/>
      <c r="T97" s="310"/>
      <c r="U97" s="310"/>
      <c r="V97" s="310"/>
      <c r="W97" s="310"/>
      <c r="X97" s="232" t="s">
        <v>319</v>
      </c>
      <c r="Y97" s="232" t="s">
        <v>319</v>
      </c>
      <c r="Z97" s="232" t="s">
        <v>319</v>
      </c>
      <c r="AA97" s="232" t="s">
        <v>319</v>
      </c>
      <c r="AB97" s="232" t="s">
        <v>319</v>
      </c>
      <c r="AC97" s="232" t="s">
        <v>319</v>
      </c>
      <c r="AD97" s="108" t="s">
        <v>319</v>
      </c>
    </row>
    <row r="98" spans="1:30" ht="12.75">
      <c r="A98" s="196">
        <v>75</v>
      </c>
      <c r="B98" s="238" t="s">
        <v>542</v>
      </c>
      <c r="C98" s="233" t="s">
        <v>515</v>
      </c>
      <c r="D98" s="336">
        <v>2011</v>
      </c>
      <c r="E98" s="234">
        <v>22.5</v>
      </c>
      <c r="F98" s="234">
        <v>21.4</v>
      </c>
      <c r="G98" s="235">
        <v>25.45</v>
      </c>
      <c r="H98" s="235">
        <v>24.92</v>
      </c>
      <c r="I98" s="234">
        <v>7.6</v>
      </c>
      <c r="J98" s="234">
        <v>7.3</v>
      </c>
      <c r="K98" s="226">
        <v>4</v>
      </c>
      <c r="L98" s="234"/>
      <c r="M98" s="236">
        <v>116.41</v>
      </c>
      <c r="N98" s="560" t="s">
        <v>84</v>
      </c>
      <c r="O98" s="562"/>
      <c r="S98" s="109"/>
      <c r="T98" s="109"/>
      <c r="U98" s="109"/>
      <c r="V98" s="109"/>
      <c r="W98" s="109"/>
      <c r="X98" s="109"/>
      <c r="Y98" s="108" t="s">
        <v>319</v>
      </c>
      <c r="Z98" s="108" t="s">
        <v>319</v>
      </c>
      <c r="AA98" s="108" t="s">
        <v>319</v>
      </c>
      <c r="AB98" s="108" t="s">
        <v>319</v>
      </c>
      <c r="AC98" s="108" t="s">
        <v>319</v>
      </c>
      <c r="AD98" s="108" t="s">
        <v>319</v>
      </c>
    </row>
    <row r="99" spans="1:30" ht="12.75">
      <c r="A99" s="196">
        <v>76</v>
      </c>
      <c r="B99" s="238" t="s">
        <v>756</v>
      </c>
      <c r="C99" s="233" t="s">
        <v>508</v>
      </c>
      <c r="D99" s="336">
        <v>2014</v>
      </c>
      <c r="E99" s="234">
        <v>21.4</v>
      </c>
      <c r="F99" s="234">
        <v>21.7</v>
      </c>
      <c r="G99" s="235">
        <v>25.34</v>
      </c>
      <c r="H99" s="235">
        <v>25.76</v>
      </c>
      <c r="I99" s="234">
        <v>6.8</v>
      </c>
      <c r="J99" s="234">
        <v>6.8</v>
      </c>
      <c r="K99" s="234">
        <v>4.5</v>
      </c>
      <c r="L99" s="96"/>
      <c r="M99" s="236">
        <v>116.3</v>
      </c>
      <c r="N99" s="560" t="s">
        <v>84</v>
      </c>
      <c r="O99" s="563"/>
      <c r="P99" s="19"/>
      <c r="S99" s="109"/>
      <c r="T99" s="109"/>
      <c r="U99" s="109"/>
      <c r="V99" s="109"/>
      <c r="W99" s="109"/>
      <c r="X99" s="109"/>
      <c r="Y99" s="108" t="s">
        <v>319</v>
      </c>
      <c r="Z99" s="108" t="s">
        <v>319</v>
      </c>
      <c r="AA99" s="108" t="s">
        <v>319</v>
      </c>
      <c r="AB99" s="108" t="s">
        <v>319</v>
      </c>
      <c r="AC99" s="108" t="s">
        <v>319</v>
      </c>
      <c r="AD99" s="108" t="s">
        <v>319</v>
      </c>
    </row>
    <row r="100" spans="1:30" ht="12.75">
      <c r="A100" s="196">
        <v>77</v>
      </c>
      <c r="B100" s="238" t="s">
        <v>324</v>
      </c>
      <c r="C100" s="233" t="s">
        <v>321</v>
      </c>
      <c r="D100" s="336">
        <v>2011</v>
      </c>
      <c r="E100" s="234">
        <v>21.5</v>
      </c>
      <c r="F100" s="234">
        <v>22.2</v>
      </c>
      <c r="G100" s="235">
        <v>25.23</v>
      </c>
      <c r="H100" s="235">
        <v>24.92</v>
      </c>
      <c r="I100" s="234">
        <v>7.4</v>
      </c>
      <c r="J100" s="234">
        <v>7.3</v>
      </c>
      <c r="K100" s="234">
        <v>4.5</v>
      </c>
      <c r="L100" s="234"/>
      <c r="M100" s="236">
        <v>116.28</v>
      </c>
      <c r="N100" s="560" t="s">
        <v>84</v>
      </c>
      <c r="O100" s="562"/>
      <c r="S100" s="109"/>
      <c r="T100" s="109"/>
      <c r="U100" s="109"/>
      <c r="V100" s="109"/>
      <c r="W100" s="109"/>
      <c r="X100" s="109"/>
      <c r="Y100" s="108" t="s">
        <v>319</v>
      </c>
      <c r="Z100" s="108" t="s">
        <v>319</v>
      </c>
      <c r="AA100" s="108" t="s">
        <v>319</v>
      </c>
      <c r="AB100" s="108" t="s">
        <v>319</v>
      </c>
      <c r="AC100" s="108" t="s">
        <v>319</v>
      </c>
      <c r="AD100" s="108" t="s">
        <v>319</v>
      </c>
    </row>
    <row r="101" spans="1:30" ht="12.75">
      <c r="A101" s="196">
        <v>78</v>
      </c>
      <c r="B101" s="238" t="s">
        <v>600</v>
      </c>
      <c r="C101" s="233" t="s">
        <v>618</v>
      </c>
      <c r="D101" s="311">
        <v>2009</v>
      </c>
      <c r="E101" s="234">
        <v>22.2</v>
      </c>
      <c r="F101" s="234">
        <v>23.3</v>
      </c>
      <c r="G101" s="235">
        <v>24.51</v>
      </c>
      <c r="H101" s="235">
        <v>24.34</v>
      </c>
      <c r="I101" s="234">
        <v>7.9</v>
      </c>
      <c r="J101" s="234">
        <v>7.8</v>
      </c>
      <c r="K101" s="234">
        <v>4.5</v>
      </c>
      <c r="L101" s="96"/>
      <c r="M101" s="236">
        <v>116.23</v>
      </c>
      <c r="N101" s="560" t="s">
        <v>84</v>
      </c>
      <c r="O101" s="562"/>
      <c r="P101" s="19"/>
      <c r="S101" s="109"/>
      <c r="T101" s="109"/>
      <c r="U101" s="109"/>
      <c r="V101" s="109"/>
      <c r="W101" s="109"/>
      <c r="X101" s="109"/>
      <c r="Y101" s="108" t="s">
        <v>319</v>
      </c>
      <c r="Z101" s="108" t="s">
        <v>319</v>
      </c>
      <c r="AA101" s="108" t="s">
        <v>319</v>
      </c>
      <c r="AB101" s="108" t="s">
        <v>319</v>
      </c>
      <c r="AC101" s="108" t="s">
        <v>319</v>
      </c>
      <c r="AD101" s="108" t="s">
        <v>319</v>
      </c>
    </row>
    <row r="102" spans="1:30" ht="12.75">
      <c r="A102" s="196">
        <v>79</v>
      </c>
      <c r="B102" s="238" t="s">
        <v>626</v>
      </c>
      <c r="C102" s="233" t="s">
        <v>321</v>
      </c>
      <c r="D102" s="311">
        <v>2015</v>
      </c>
      <c r="E102" s="234">
        <v>19.4</v>
      </c>
      <c r="F102" s="234">
        <v>19.3</v>
      </c>
      <c r="G102" s="235">
        <v>25.9</v>
      </c>
      <c r="H102" s="235">
        <v>25.95</v>
      </c>
      <c r="I102" s="234">
        <v>7.3</v>
      </c>
      <c r="J102" s="234">
        <v>7.2</v>
      </c>
      <c r="K102" s="234">
        <v>4.5</v>
      </c>
      <c r="L102" s="96"/>
      <c r="M102" s="236">
        <v>116.13</v>
      </c>
      <c r="N102" s="560" t="s">
        <v>84</v>
      </c>
      <c r="O102" s="562"/>
      <c r="S102" s="109"/>
      <c r="T102" s="109"/>
      <c r="U102" s="109"/>
      <c r="V102" s="109"/>
      <c r="W102" s="109"/>
      <c r="X102" s="109"/>
      <c r="Y102" s="108" t="s">
        <v>319</v>
      </c>
      <c r="Z102" s="108" t="s">
        <v>319</v>
      </c>
      <c r="AA102" s="108" t="s">
        <v>319</v>
      </c>
      <c r="AB102" s="108" t="s">
        <v>319</v>
      </c>
      <c r="AC102" s="108" t="s">
        <v>319</v>
      </c>
      <c r="AD102" s="108" t="s">
        <v>319</v>
      </c>
    </row>
    <row r="103" spans="1:30" ht="12.75">
      <c r="A103" s="196">
        <v>80</v>
      </c>
      <c r="B103" s="238" t="s">
        <v>346</v>
      </c>
      <c r="C103" s="233" t="s">
        <v>321</v>
      </c>
      <c r="D103" s="311">
        <v>2014</v>
      </c>
      <c r="E103" s="234">
        <v>23.7</v>
      </c>
      <c r="F103" s="234">
        <v>22.3</v>
      </c>
      <c r="G103" s="235">
        <v>25.36</v>
      </c>
      <c r="H103" s="235">
        <v>24.68</v>
      </c>
      <c r="I103" s="234">
        <v>7.1</v>
      </c>
      <c r="J103" s="234">
        <v>6.9</v>
      </c>
      <c r="K103" s="234">
        <v>4</v>
      </c>
      <c r="L103" s="234"/>
      <c r="M103" s="236">
        <v>116.06</v>
      </c>
      <c r="N103" s="414" t="s">
        <v>84</v>
      </c>
      <c r="O103" s="562"/>
      <c r="P103" s="19"/>
      <c r="S103" s="109"/>
      <c r="T103" s="109"/>
      <c r="U103" s="109"/>
      <c r="V103" s="109"/>
      <c r="W103" s="109"/>
      <c r="X103" s="109"/>
      <c r="Y103" s="108" t="s">
        <v>319</v>
      </c>
      <c r="Z103" s="108" t="s">
        <v>319</v>
      </c>
      <c r="AA103" s="108" t="s">
        <v>319</v>
      </c>
      <c r="AB103" s="108" t="s">
        <v>319</v>
      </c>
      <c r="AC103" s="108" t="s">
        <v>319</v>
      </c>
      <c r="AD103" s="108" t="s">
        <v>319</v>
      </c>
    </row>
    <row r="104" spans="1:30" ht="12.75">
      <c r="A104" s="196">
        <v>81</v>
      </c>
      <c r="B104" s="238" t="s">
        <v>746</v>
      </c>
      <c r="C104" s="233" t="s">
        <v>508</v>
      </c>
      <c r="D104" s="311">
        <v>2015</v>
      </c>
      <c r="E104" s="234">
        <v>18.8</v>
      </c>
      <c r="F104" s="234">
        <v>19.2</v>
      </c>
      <c r="G104" s="235">
        <v>26.57</v>
      </c>
      <c r="H104" s="235">
        <v>25.87</v>
      </c>
      <c r="I104" s="234">
        <v>7.4</v>
      </c>
      <c r="J104" s="234">
        <v>7.5</v>
      </c>
      <c r="K104" s="234">
        <v>3.5</v>
      </c>
      <c r="L104" s="96"/>
      <c r="M104" s="236">
        <v>116.06</v>
      </c>
      <c r="N104" s="414" t="s">
        <v>84</v>
      </c>
      <c r="O104" s="421"/>
      <c r="S104" s="109"/>
      <c r="T104" s="109"/>
      <c r="U104" s="109"/>
      <c r="V104" s="109"/>
      <c r="W104" s="109"/>
      <c r="X104" s="109"/>
      <c r="Y104" s="108" t="s">
        <v>319</v>
      </c>
      <c r="Z104" s="108" t="s">
        <v>319</v>
      </c>
      <c r="AA104" s="108" t="s">
        <v>319</v>
      </c>
      <c r="AB104" s="108" t="s">
        <v>319</v>
      </c>
      <c r="AC104" s="108" t="s">
        <v>319</v>
      </c>
      <c r="AD104" s="108" t="s">
        <v>319</v>
      </c>
    </row>
    <row r="105" spans="1:30" ht="12.75" customHeight="1">
      <c r="A105" s="196">
        <v>82</v>
      </c>
      <c r="B105" s="238" t="s">
        <v>543</v>
      </c>
      <c r="C105" s="233" t="s">
        <v>515</v>
      </c>
      <c r="D105" s="336">
        <v>2015</v>
      </c>
      <c r="E105" s="234">
        <v>21.3</v>
      </c>
      <c r="F105" s="234">
        <v>21.7</v>
      </c>
      <c r="G105" s="235">
        <v>26.16</v>
      </c>
      <c r="H105" s="235">
        <v>25.32</v>
      </c>
      <c r="I105" s="234">
        <v>6.7</v>
      </c>
      <c r="J105" s="234">
        <v>6.6</v>
      </c>
      <c r="K105" s="226">
        <v>4</v>
      </c>
      <c r="L105" s="234"/>
      <c r="M105" s="236">
        <v>116.02</v>
      </c>
      <c r="N105" s="414" t="s">
        <v>84</v>
      </c>
      <c r="O105" s="562"/>
      <c r="P105" s="19"/>
      <c r="S105" s="109"/>
      <c r="T105" s="109"/>
      <c r="U105" s="109"/>
      <c r="V105" s="109"/>
      <c r="W105" s="109"/>
      <c r="X105" s="109"/>
      <c r="Y105" s="108" t="s">
        <v>319</v>
      </c>
      <c r="Z105" s="108" t="s">
        <v>319</v>
      </c>
      <c r="AA105" s="108" t="s">
        <v>319</v>
      </c>
      <c r="AB105" s="108" t="s">
        <v>319</v>
      </c>
      <c r="AC105" s="108" t="s">
        <v>319</v>
      </c>
      <c r="AD105" s="108" t="s">
        <v>319</v>
      </c>
    </row>
    <row r="106" spans="1:30" ht="12.75">
      <c r="A106" s="196">
        <v>83</v>
      </c>
      <c r="B106" s="238" t="s">
        <v>706</v>
      </c>
      <c r="C106" s="233" t="s">
        <v>412</v>
      </c>
      <c r="D106" s="311">
        <v>2010</v>
      </c>
      <c r="E106" s="234">
        <v>23.5</v>
      </c>
      <c r="F106" s="234">
        <v>23.5</v>
      </c>
      <c r="G106" s="235">
        <v>24.66</v>
      </c>
      <c r="H106" s="235">
        <v>24.88</v>
      </c>
      <c r="I106" s="234">
        <v>6.8</v>
      </c>
      <c r="J106" s="234">
        <v>6.9</v>
      </c>
      <c r="K106" s="234">
        <v>4.5</v>
      </c>
      <c r="L106" s="96"/>
      <c r="M106" s="236">
        <v>116.01</v>
      </c>
      <c r="N106" s="414" t="s">
        <v>84</v>
      </c>
      <c r="O106" s="562"/>
      <c r="S106" s="109"/>
      <c r="T106" s="109"/>
      <c r="U106" s="109"/>
      <c r="V106" s="109"/>
      <c r="W106" s="109"/>
      <c r="X106" s="109"/>
      <c r="Y106" s="108" t="s">
        <v>319</v>
      </c>
      <c r="Z106" s="108" t="s">
        <v>319</v>
      </c>
      <c r="AA106" s="108" t="s">
        <v>319</v>
      </c>
      <c r="AB106" s="108" t="s">
        <v>319</v>
      </c>
      <c r="AC106" s="108" t="s">
        <v>319</v>
      </c>
      <c r="AD106" s="108" t="s">
        <v>319</v>
      </c>
    </row>
    <row r="107" spans="1:30" ht="12.75">
      <c r="A107" s="196">
        <v>84</v>
      </c>
      <c r="B107" s="238" t="s">
        <v>923</v>
      </c>
      <c r="C107" s="233" t="s">
        <v>359</v>
      </c>
      <c r="D107" s="336">
        <v>2014</v>
      </c>
      <c r="E107" s="234">
        <v>20</v>
      </c>
      <c r="F107" s="234">
        <v>21.2</v>
      </c>
      <c r="G107" s="235">
        <v>26.15</v>
      </c>
      <c r="H107" s="235">
        <v>26.12</v>
      </c>
      <c r="I107" s="234">
        <v>7.5</v>
      </c>
      <c r="J107" s="234">
        <v>7.5</v>
      </c>
      <c r="K107" s="234">
        <v>2</v>
      </c>
      <c r="L107" s="226"/>
      <c r="M107" s="236">
        <v>116.01</v>
      </c>
      <c r="N107" s="414" t="s">
        <v>84</v>
      </c>
      <c r="O107" s="421"/>
      <c r="P107" s="19"/>
      <c r="S107" s="109"/>
      <c r="T107" s="109"/>
      <c r="U107" s="109"/>
      <c r="V107" s="109"/>
      <c r="W107" s="109"/>
      <c r="X107" s="109"/>
      <c r="Y107" s="108" t="s">
        <v>319</v>
      </c>
      <c r="Z107" s="108" t="s">
        <v>319</v>
      </c>
      <c r="AA107" s="108" t="s">
        <v>319</v>
      </c>
      <c r="AB107" s="108" t="s">
        <v>319</v>
      </c>
      <c r="AC107" s="108" t="s">
        <v>319</v>
      </c>
      <c r="AD107" s="108" t="s">
        <v>319</v>
      </c>
    </row>
    <row r="108" spans="1:30" ht="12.75">
      <c r="A108" s="196">
        <v>85</v>
      </c>
      <c r="B108" s="238" t="s">
        <v>708</v>
      </c>
      <c r="C108" s="233" t="s">
        <v>507</v>
      </c>
      <c r="D108" s="311">
        <v>2009</v>
      </c>
      <c r="E108" s="234">
        <v>19.6</v>
      </c>
      <c r="F108" s="234">
        <v>20.7</v>
      </c>
      <c r="G108" s="235">
        <v>25.35</v>
      </c>
      <c r="H108" s="235">
        <v>25.56</v>
      </c>
      <c r="I108" s="234">
        <v>8</v>
      </c>
      <c r="J108" s="234">
        <v>7.9</v>
      </c>
      <c r="K108" s="234">
        <v>3.5</v>
      </c>
      <c r="L108" s="96"/>
      <c r="M108" s="236">
        <v>115.92</v>
      </c>
      <c r="N108" s="414" t="s">
        <v>84</v>
      </c>
      <c r="O108" s="562"/>
      <c r="S108" s="109"/>
      <c r="T108" s="109"/>
      <c r="U108" s="109"/>
      <c r="V108" s="109"/>
      <c r="W108" s="109"/>
      <c r="X108" s="109"/>
      <c r="Y108" s="108" t="s">
        <v>319</v>
      </c>
      <c r="Z108" s="108" t="s">
        <v>319</v>
      </c>
      <c r="AA108" s="108" t="s">
        <v>319</v>
      </c>
      <c r="AB108" s="108" t="s">
        <v>319</v>
      </c>
      <c r="AC108" s="108" t="s">
        <v>319</v>
      </c>
      <c r="AD108" s="108" t="s">
        <v>319</v>
      </c>
    </row>
    <row r="109" spans="1:30" ht="12.75">
      <c r="A109" s="196">
        <v>86</v>
      </c>
      <c r="B109" s="238" t="s">
        <v>544</v>
      </c>
      <c r="C109" s="233" t="s">
        <v>515</v>
      </c>
      <c r="D109" s="311">
        <v>2014</v>
      </c>
      <c r="E109" s="234">
        <v>20.2</v>
      </c>
      <c r="F109" s="234">
        <v>20.2</v>
      </c>
      <c r="G109" s="235">
        <v>25.21</v>
      </c>
      <c r="H109" s="235">
        <v>25.72</v>
      </c>
      <c r="I109" s="234">
        <v>7.2</v>
      </c>
      <c r="J109" s="234">
        <v>7</v>
      </c>
      <c r="K109" s="226">
        <v>5</v>
      </c>
      <c r="L109" s="234"/>
      <c r="M109" s="236">
        <v>115.8</v>
      </c>
      <c r="N109" s="414" t="s">
        <v>84</v>
      </c>
      <c r="O109" s="562"/>
      <c r="P109" s="19"/>
      <c r="S109" s="109"/>
      <c r="T109" s="109"/>
      <c r="U109" s="109"/>
      <c r="V109" s="109"/>
      <c r="W109" s="109"/>
      <c r="X109" s="109"/>
      <c r="Y109" s="108" t="s">
        <v>319</v>
      </c>
      <c r="Z109" s="108" t="s">
        <v>319</v>
      </c>
      <c r="AA109" s="108" t="s">
        <v>319</v>
      </c>
      <c r="AB109" s="108" t="s">
        <v>319</v>
      </c>
      <c r="AC109" s="108" t="s">
        <v>319</v>
      </c>
      <c r="AD109" s="108" t="s">
        <v>319</v>
      </c>
    </row>
    <row r="110" spans="1:30" ht="15" customHeight="1">
      <c r="A110" s="196">
        <v>87</v>
      </c>
      <c r="B110" s="238" t="s">
        <v>924</v>
      </c>
      <c r="C110" s="233" t="s">
        <v>456</v>
      </c>
      <c r="D110" s="311">
        <v>2014</v>
      </c>
      <c r="E110" s="234">
        <v>19.1</v>
      </c>
      <c r="F110" s="234">
        <v>19.8</v>
      </c>
      <c r="G110" s="235">
        <v>25.8</v>
      </c>
      <c r="H110" s="235">
        <v>25.2</v>
      </c>
      <c r="I110" s="234">
        <v>7.5</v>
      </c>
      <c r="J110" s="234">
        <v>7.3</v>
      </c>
      <c r="K110" s="234">
        <v>5</v>
      </c>
      <c r="L110" s="96"/>
      <c r="M110" s="236">
        <v>115.75</v>
      </c>
      <c r="N110" s="414" t="s">
        <v>84</v>
      </c>
      <c r="O110" s="563"/>
      <c r="S110" s="109"/>
      <c r="T110" s="109"/>
      <c r="U110" s="109"/>
      <c r="V110" s="109"/>
      <c r="W110" s="109"/>
      <c r="X110" s="109"/>
      <c r="Y110" s="108" t="s">
        <v>319</v>
      </c>
      <c r="Z110" s="108" t="s">
        <v>319</v>
      </c>
      <c r="AA110" s="108" t="s">
        <v>319</v>
      </c>
      <c r="AB110" s="108" t="s">
        <v>319</v>
      </c>
      <c r="AC110" s="108" t="s">
        <v>319</v>
      </c>
      <c r="AD110" s="108" t="s">
        <v>319</v>
      </c>
    </row>
    <row r="111" spans="1:30" ht="12.75">
      <c r="A111" s="196">
        <v>88</v>
      </c>
      <c r="B111" s="321" t="s">
        <v>477</v>
      </c>
      <c r="C111" s="96" t="s">
        <v>359</v>
      </c>
      <c r="D111" s="159">
        <v>2014</v>
      </c>
      <c r="E111" s="226">
        <v>21.3</v>
      </c>
      <c r="F111" s="226">
        <v>21.5</v>
      </c>
      <c r="G111" s="322">
        <v>25.23</v>
      </c>
      <c r="H111" s="322">
        <v>25.18</v>
      </c>
      <c r="I111" s="226">
        <v>7.4</v>
      </c>
      <c r="J111" s="226">
        <v>7.2</v>
      </c>
      <c r="K111" s="226">
        <v>4</v>
      </c>
      <c r="L111" s="226"/>
      <c r="M111" s="323">
        <v>115.62</v>
      </c>
      <c r="N111" s="414" t="s">
        <v>84</v>
      </c>
      <c r="O111" s="419"/>
      <c r="P111" s="19"/>
      <c r="S111" s="109"/>
      <c r="T111" s="109"/>
      <c r="U111" s="109"/>
      <c r="V111" s="109"/>
      <c r="W111" s="109"/>
      <c r="X111" s="109"/>
      <c r="Y111" s="108" t="s">
        <v>319</v>
      </c>
      <c r="Z111" s="108" t="s">
        <v>319</v>
      </c>
      <c r="AA111" s="108" t="s">
        <v>319</v>
      </c>
      <c r="AB111" s="108" t="s">
        <v>319</v>
      </c>
      <c r="AC111" s="108" t="s">
        <v>319</v>
      </c>
      <c r="AD111" s="108" t="s">
        <v>319</v>
      </c>
    </row>
    <row r="112" spans="1:30" ht="12.75">
      <c r="A112" s="196">
        <v>89</v>
      </c>
      <c r="B112" s="238" t="s">
        <v>757</v>
      </c>
      <c r="C112" s="233" t="s">
        <v>508</v>
      </c>
      <c r="D112" s="311">
        <v>2014</v>
      </c>
      <c r="E112" s="234">
        <v>22.3</v>
      </c>
      <c r="F112" s="234">
        <v>21.4</v>
      </c>
      <c r="G112" s="235">
        <v>25.52</v>
      </c>
      <c r="H112" s="235">
        <v>25.66</v>
      </c>
      <c r="I112" s="234">
        <v>7</v>
      </c>
      <c r="J112" s="234">
        <v>7</v>
      </c>
      <c r="K112" s="234">
        <v>3</v>
      </c>
      <c r="L112" s="96"/>
      <c r="M112" s="236">
        <v>115.62</v>
      </c>
      <c r="N112" s="414" t="s">
        <v>84</v>
      </c>
      <c r="O112" s="563"/>
      <c r="S112" s="109"/>
      <c r="T112" s="109"/>
      <c r="U112" s="109"/>
      <c r="V112" s="109"/>
      <c r="W112" s="109"/>
      <c r="X112" s="109"/>
      <c r="Y112" s="108" t="s">
        <v>319</v>
      </c>
      <c r="Z112" s="108" t="s">
        <v>319</v>
      </c>
      <c r="AA112" s="108" t="s">
        <v>319</v>
      </c>
      <c r="AB112" s="108" t="s">
        <v>319</v>
      </c>
      <c r="AC112" s="108" t="s">
        <v>319</v>
      </c>
      <c r="AD112" s="108" t="s">
        <v>319</v>
      </c>
    </row>
    <row r="113" spans="1:30" ht="12" customHeight="1">
      <c r="A113" s="196">
        <v>90</v>
      </c>
      <c r="B113" s="238" t="s">
        <v>600</v>
      </c>
      <c r="C113" s="233" t="s">
        <v>618</v>
      </c>
      <c r="D113" s="311">
        <v>2009</v>
      </c>
      <c r="E113" s="234">
        <v>22.1</v>
      </c>
      <c r="F113" s="234">
        <v>23.3</v>
      </c>
      <c r="G113" s="235">
        <v>24.36</v>
      </c>
      <c r="H113" s="235">
        <v>24.57</v>
      </c>
      <c r="I113" s="234">
        <v>7.7</v>
      </c>
      <c r="J113" s="234">
        <v>7.8</v>
      </c>
      <c r="K113" s="234">
        <v>4.5</v>
      </c>
      <c r="L113" s="234">
        <v>0.5</v>
      </c>
      <c r="M113" s="236">
        <v>115.6</v>
      </c>
      <c r="N113" s="414" t="s">
        <v>84</v>
      </c>
      <c r="O113" s="562"/>
      <c r="P113" s="19"/>
      <c r="S113" s="109"/>
      <c r="T113" s="109"/>
      <c r="U113" s="109"/>
      <c r="V113" s="109"/>
      <c r="W113" s="109"/>
      <c r="X113" s="109"/>
      <c r="Y113" s="108" t="s">
        <v>319</v>
      </c>
      <c r="Z113" s="108" t="s">
        <v>319</v>
      </c>
      <c r="AA113" s="108" t="s">
        <v>319</v>
      </c>
      <c r="AB113" s="108" t="s">
        <v>319</v>
      </c>
      <c r="AC113" s="108" t="s">
        <v>319</v>
      </c>
      <c r="AD113" s="108" t="s">
        <v>319</v>
      </c>
    </row>
    <row r="114" spans="1:30" ht="12.75">
      <c r="A114" s="196">
        <v>91</v>
      </c>
      <c r="B114" s="238" t="s">
        <v>701</v>
      </c>
      <c r="C114" s="233" t="s">
        <v>507</v>
      </c>
      <c r="D114" s="311">
        <v>2015</v>
      </c>
      <c r="E114" s="234">
        <v>18</v>
      </c>
      <c r="F114" s="234">
        <v>18.3</v>
      </c>
      <c r="G114" s="235">
        <v>26.92</v>
      </c>
      <c r="H114" s="235">
        <v>25</v>
      </c>
      <c r="I114" s="234">
        <v>6.9</v>
      </c>
      <c r="J114" s="234">
        <v>7.3</v>
      </c>
      <c r="K114" s="234">
        <v>4</v>
      </c>
      <c r="L114" s="96"/>
      <c r="M114" s="236">
        <v>115.4</v>
      </c>
      <c r="N114" s="414" t="s">
        <v>84</v>
      </c>
      <c r="O114" s="562"/>
      <c r="S114" s="109"/>
      <c r="T114" s="109"/>
      <c r="U114" s="109"/>
      <c r="V114" s="109"/>
      <c r="W114" s="109"/>
      <c r="X114" s="109"/>
      <c r="Y114" s="108" t="s">
        <v>319</v>
      </c>
      <c r="Z114" s="108" t="s">
        <v>319</v>
      </c>
      <c r="AA114" s="108" t="s">
        <v>319</v>
      </c>
      <c r="AB114" s="108" t="s">
        <v>319</v>
      </c>
      <c r="AC114" s="108" t="s">
        <v>319</v>
      </c>
      <c r="AD114" s="108" t="s">
        <v>319</v>
      </c>
    </row>
    <row r="115" spans="1:30" ht="12.75">
      <c r="A115" s="196">
        <v>92</v>
      </c>
      <c r="B115" s="238" t="s">
        <v>348</v>
      </c>
      <c r="C115" s="233" t="s">
        <v>321</v>
      </c>
      <c r="D115" s="311">
        <v>2014</v>
      </c>
      <c r="E115" s="234">
        <v>23.7</v>
      </c>
      <c r="F115" s="234">
        <v>22.4</v>
      </c>
      <c r="G115" s="235">
        <v>24.37</v>
      </c>
      <c r="H115" s="235">
        <v>24.19</v>
      </c>
      <c r="I115" s="234">
        <v>7.7</v>
      </c>
      <c r="J115" s="234">
        <v>7.3</v>
      </c>
      <c r="K115" s="234">
        <v>5</v>
      </c>
      <c r="L115" s="234">
        <v>0.5</v>
      </c>
      <c r="M115" s="236">
        <v>115.39</v>
      </c>
      <c r="N115" s="414" t="s">
        <v>84</v>
      </c>
      <c r="O115" s="562"/>
      <c r="P115" s="19"/>
      <c r="S115" s="109"/>
      <c r="T115" s="109"/>
      <c r="U115" s="109"/>
      <c r="V115" s="109"/>
      <c r="W115" s="109"/>
      <c r="X115" s="109"/>
      <c r="Y115" s="108" t="s">
        <v>319</v>
      </c>
      <c r="Z115" s="108" t="s">
        <v>319</v>
      </c>
      <c r="AA115" s="108" t="s">
        <v>319</v>
      </c>
      <c r="AB115" s="108" t="s">
        <v>319</v>
      </c>
      <c r="AC115" s="108" t="s">
        <v>319</v>
      </c>
      <c r="AD115" s="108" t="s">
        <v>319</v>
      </c>
    </row>
    <row r="116" spans="1:30" ht="12.75">
      <c r="A116" s="196">
        <v>93</v>
      </c>
      <c r="B116" s="238" t="s">
        <v>733</v>
      </c>
      <c r="C116" s="233" t="s">
        <v>508</v>
      </c>
      <c r="D116" s="311">
        <v>2015</v>
      </c>
      <c r="E116" s="234">
        <v>19</v>
      </c>
      <c r="F116" s="234">
        <v>18.6</v>
      </c>
      <c r="G116" s="235">
        <v>25.83</v>
      </c>
      <c r="H116" s="235">
        <v>26.38</v>
      </c>
      <c r="I116" s="234">
        <v>7.7</v>
      </c>
      <c r="J116" s="234">
        <v>7.5</v>
      </c>
      <c r="K116" s="234">
        <v>3</v>
      </c>
      <c r="L116" s="96"/>
      <c r="M116" s="236">
        <v>115.32</v>
      </c>
      <c r="N116" s="414" t="s">
        <v>84</v>
      </c>
      <c r="O116" s="563"/>
      <c r="S116" s="109"/>
      <c r="T116" s="109"/>
      <c r="U116" s="109"/>
      <c r="V116" s="109"/>
      <c r="W116" s="109"/>
      <c r="X116" s="109"/>
      <c r="Y116" s="108" t="s">
        <v>319</v>
      </c>
      <c r="Z116" s="108" t="s">
        <v>319</v>
      </c>
      <c r="AA116" s="108" t="s">
        <v>319</v>
      </c>
      <c r="AB116" s="108" t="s">
        <v>319</v>
      </c>
      <c r="AC116" s="108" t="s">
        <v>319</v>
      </c>
      <c r="AD116" s="108" t="s">
        <v>319</v>
      </c>
    </row>
    <row r="117" spans="1:30" ht="12.75">
      <c r="A117" s="196">
        <v>94</v>
      </c>
      <c r="B117" s="321" t="s">
        <v>476</v>
      </c>
      <c r="C117" s="96" t="s">
        <v>409</v>
      </c>
      <c r="D117" s="159">
        <v>2014</v>
      </c>
      <c r="E117" s="226">
        <v>22</v>
      </c>
      <c r="F117" s="226">
        <v>18</v>
      </c>
      <c r="G117" s="322">
        <v>26.17</v>
      </c>
      <c r="H117" s="322">
        <v>25.97</v>
      </c>
      <c r="I117" s="226">
        <v>7.1</v>
      </c>
      <c r="J117" s="226">
        <v>7</v>
      </c>
      <c r="K117" s="226">
        <v>3.5</v>
      </c>
      <c r="L117" s="226">
        <v>0.5</v>
      </c>
      <c r="M117" s="323">
        <v>115.31</v>
      </c>
      <c r="N117" s="414" t="s">
        <v>84</v>
      </c>
      <c r="O117" s="419"/>
      <c r="P117" s="19"/>
      <c r="S117" s="109"/>
      <c r="T117" s="109"/>
      <c r="U117" s="109"/>
      <c r="V117" s="109"/>
      <c r="W117" s="109"/>
      <c r="X117" s="109"/>
      <c r="Y117" s="108" t="s">
        <v>319</v>
      </c>
      <c r="Z117" s="108" t="s">
        <v>319</v>
      </c>
      <c r="AA117" s="108" t="s">
        <v>319</v>
      </c>
      <c r="AB117" s="108" t="s">
        <v>319</v>
      </c>
      <c r="AC117" s="108" t="s">
        <v>319</v>
      </c>
      <c r="AD117" s="108" t="s">
        <v>319</v>
      </c>
    </row>
    <row r="118" spans="1:30" ht="12.75">
      <c r="A118" s="196">
        <v>95</v>
      </c>
      <c r="B118" s="238" t="s">
        <v>758</v>
      </c>
      <c r="C118" s="233" t="s">
        <v>508</v>
      </c>
      <c r="D118" s="336">
        <v>2014</v>
      </c>
      <c r="E118" s="234">
        <v>21.1</v>
      </c>
      <c r="F118" s="234">
        <v>20.7</v>
      </c>
      <c r="G118" s="235">
        <v>25.14</v>
      </c>
      <c r="H118" s="235">
        <v>25.46</v>
      </c>
      <c r="I118" s="234">
        <v>7.2</v>
      </c>
      <c r="J118" s="234">
        <v>7.3</v>
      </c>
      <c r="K118" s="234">
        <v>4</v>
      </c>
      <c r="L118" s="96"/>
      <c r="M118" s="236">
        <v>115.3</v>
      </c>
      <c r="N118" s="414" t="s">
        <v>84</v>
      </c>
      <c r="O118" s="563"/>
      <c r="S118" s="109"/>
      <c r="T118" s="109"/>
      <c r="U118" s="109"/>
      <c r="V118" s="109"/>
      <c r="W118" s="109"/>
      <c r="X118" s="109"/>
      <c r="Y118" s="108" t="s">
        <v>319</v>
      </c>
      <c r="Z118" s="108" t="s">
        <v>319</v>
      </c>
      <c r="AA118" s="108" t="s">
        <v>319</v>
      </c>
      <c r="AB118" s="108" t="s">
        <v>319</v>
      </c>
      <c r="AC118" s="108" t="s">
        <v>319</v>
      </c>
      <c r="AD118" s="108" t="s">
        <v>319</v>
      </c>
    </row>
    <row r="119" spans="1:30" ht="14.25" customHeight="1">
      <c r="A119" s="196">
        <v>96</v>
      </c>
      <c r="B119" s="238" t="s">
        <v>759</v>
      </c>
      <c r="C119" s="233" t="s">
        <v>508</v>
      </c>
      <c r="D119" s="311">
        <v>2013</v>
      </c>
      <c r="E119" s="234">
        <v>19</v>
      </c>
      <c r="F119" s="234">
        <v>19</v>
      </c>
      <c r="G119" s="235">
        <v>25.41</v>
      </c>
      <c r="H119" s="235">
        <v>25.38</v>
      </c>
      <c r="I119" s="234">
        <v>7.9</v>
      </c>
      <c r="J119" s="234">
        <v>7.7</v>
      </c>
      <c r="K119" s="234">
        <v>4.5</v>
      </c>
      <c r="L119" s="96"/>
      <c r="M119" s="236">
        <v>115.29</v>
      </c>
      <c r="N119" s="414" t="s">
        <v>84</v>
      </c>
      <c r="O119" s="563"/>
      <c r="P119" s="19"/>
      <c r="S119" s="109"/>
      <c r="T119" s="109"/>
      <c r="U119" s="109"/>
      <c r="V119" s="109"/>
      <c r="W119" s="109"/>
      <c r="X119" s="109"/>
      <c r="Y119" s="108" t="s">
        <v>319</v>
      </c>
      <c r="Z119" s="108" t="s">
        <v>319</v>
      </c>
      <c r="AA119" s="108" t="s">
        <v>319</v>
      </c>
      <c r="AB119" s="108" t="s">
        <v>319</v>
      </c>
      <c r="AC119" s="108" t="s">
        <v>319</v>
      </c>
      <c r="AD119" s="108" t="s">
        <v>319</v>
      </c>
    </row>
    <row r="120" spans="1:30" ht="12.75">
      <c r="A120" s="196">
        <v>97</v>
      </c>
      <c r="B120" s="238" t="s">
        <v>395</v>
      </c>
      <c r="C120" s="233" t="s">
        <v>394</v>
      </c>
      <c r="D120" s="311">
        <v>2012</v>
      </c>
      <c r="E120" s="234">
        <v>19</v>
      </c>
      <c r="F120" s="234">
        <v>18.5</v>
      </c>
      <c r="G120" s="235">
        <v>26.85</v>
      </c>
      <c r="H120" s="235">
        <v>26.7</v>
      </c>
      <c r="I120" s="234">
        <v>7.1</v>
      </c>
      <c r="J120" s="234">
        <v>7</v>
      </c>
      <c r="K120" s="226">
        <v>3</v>
      </c>
      <c r="L120" s="234">
        <v>1</v>
      </c>
      <c r="M120" s="236">
        <v>115.18</v>
      </c>
      <c r="N120" s="414" t="s">
        <v>84</v>
      </c>
      <c r="O120" s="562"/>
      <c r="S120" s="109"/>
      <c r="T120" s="109"/>
      <c r="U120" s="109"/>
      <c r="V120" s="109"/>
      <c r="W120" s="109"/>
      <c r="X120" s="109"/>
      <c r="Y120" s="108" t="s">
        <v>319</v>
      </c>
      <c r="Z120" s="108" t="s">
        <v>319</v>
      </c>
      <c r="AA120" s="108" t="s">
        <v>319</v>
      </c>
      <c r="AB120" s="108" t="s">
        <v>319</v>
      </c>
      <c r="AC120" s="108" t="s">
        <v>319</v>
      </c>
      <c r="AD120" s="108" t="s">
        <v>319</v>
      </c>
    </row>
    <row r="121" spans="1:30" ht="12.75">
      <c r="A121" s="196">
        <v>98</v>
      </c>
      <c r="B121" s="321" t="s">
        <v>478</v>
      </c>
      <c r="C121" s="96" t="s">
        <v>359</v>
      </c>
      <c r="D121" s="159">
        <v>2015</v>
      </c>
      <c r="E121" s="226">
        <v>22.9</v>
      </c>
      <c r="F121" s="226">
        <v>22.6</v>
      </c>
      <c r="G121" s="322">
        <v>24.33</v>
      </c>
      <c r="H121" s="322">
        <v>24.89</v>
      </c>
      <c r="I121" s="226">
        <v>7.2</v>
      </c>
      <c r="J121" s="226">
        <v>7.3</v>
      </c>
      <c r="K121" s="226">
        <v>4</v>
      </c>
      <c r="L121" s="226"/>
      <c r="M121" s="323">
        <v>115.08</v>
      </c>
      <c r="N121" s="414" t="s">
        <v>84</v>
      </c>
      <c r="O121" s="419"/>
      <c r="P121" s="19"/>
      <c r="S121" s="109"/>
      <c r="T121" s="109"/>
      <c r="U121" s="109"/>
      <c r="V121" s="109"/>
      <c r="W121" s="109"/>
      <c r="X121" s="109"/>
      <c r="Y121" s="108" t="s">
        <v>319</v>
      </c>
      <c r="Z121" s="108" t="s">
        <v>319</v>
      </c>
      <c r="AA121" s="108" t="s">
        <v>319</v>
      </c>
      <c r="AB121" s="108" t="s">
        <v>319</v>
      </c>
      <c r="AC121" s="108" t="s">
        <v>319</v>
      </c>
      <c r="AD121" s="108" t="s">
        <v>319</v>
      </c>
    </row>
    <row r="122" spans="1:30" ht="12.75">
      <c r="A122" s="196">
        <v>99</v>
      </c>
      <c r="B122" s="238" t="s">
        <v>432</v>
      </c>
      <c r="C122" s="233" t="s">
        <v>394</v>
      </c>
      <c r="D122" s="311">
        <v>2010</v>
      </c>
      <c r="E122" s="234">
        <v>21.1</v>
      </c>
      <c r="F122" s="234">
        <v>20.7</v>
      </c>
      <c r="G122" s="235">
        <v>25.83</v>
      </c>
      <c r="H122" s="235">
        <v>25.65</v>
      </c>
      <c r="I122" s="234">
        <v>6.9</v>
      </c>
      <c r="J122" s="234">
        <v>7</v>
      </c>
      <c r="K122" s="226">
        <v>3</v>
      </c>
      <c r="L122" s="96"/>
      <c r="M122" s="236">
        <v>115.02</v>
      </c>
      <c r="N122" s="414" t="s">
        <v>84</v>
      </c>
      <c r="O122" s="562"/>
      <c r="S122" s="109"/>
      <c r="T122" s="109"/>
      <c r="U122" s="109"/>
      <c r="V122" s="109"/>
      <c r="W122" s="109"/>
      <c r="X122" s="109"/>
      <c r="Y122" s="108" t="s">
        <v>319</v>
      </c>
      <c r="Z122" s="108" t="s">
        <v>319</v>
      </c>
      <c r="AA122" s="108" t="s">
        <v>319</v>
      </c>
      <c r="AB122" s="108" t="s">
        <v>319</v>
      </c>
      <c r="AC122" s="108" t="s">
        <v>319</v>
      </c>
      <c r="AD122" s="108" t="s">
        <v>319</v>
      </c>
    </row>
    <row r="123" spans="1:30" ht="12.75">
      <c r="A123" s="196">
        <v>100</v>
      </c>
      <c r="B123" s="238" t="s">
        <v>735</v>
      </c>
      <c r="C123" s="233" t="s">
        <v>508</v>
      </c>
      <c r="D123" s="311">
        <v>1998</v>
      </c>
      <c r="E123" s="234">
        <v>21.2</v>
      </c>
      <c r="F123" s="234">
        <v>18.3</v>
      </c>
      <c r="G123" s="235">
        <v>25.62</v>
      </c>
      <c r="H123" s="235">
        <v>25.3</v>
      </c>
      <c r="I123" s="234">
        <v>8.4</v>
      </c>
      <c r="J123" s="234">
        <v>8.3</v>
      </c>
      <c r="K123" s="234">
        <v>3.5</v>
      </c>
      <c r="L123" s="234">
        <v>1.5</v>
      </c>
      <c r="M123" s="236">
        <v>114.83</v>
      </c>
      <c r="N123" s="414" t="s">
        <v>85</v>
      </c>
      <c r="O123" s="563"/>
      <c r="P123" s="3"/>
      <c r="S123" s="109"/>
      <c r="T123" s="109"/>
      <c r="U123" s="109"/>
      <c r="V123" s="109"/>
      <c r="W123" s="109"/>
      <c r="X123" s="109"/>
      <c r="Y123" s="108" t="s">
        <v>319</v>
      </c>
      <c r="Z123" s="108" t="s">
        <v>319</v>
      </c>
      <c r="AA123" s="108" t="s">
        <v>319</v>
      </c>
      <c r="AB123" s="108" t="s">
        <v>319</v>
      </c>
      <c r="AC123" s="108" t="s">
        <v>319</v>
      </c>
      <c r="AD123" s="108" t="s">
        <v>319</v>
      </c>
    </row>
    <row r="124" spans="1:30" ht="12.75">
      <c r="A124" s="196">
        <v>101</v>
      </c>
      <c r="B124" s="321" t="s">
        <v>479</v>
      </c>
      <c r="C124" s="96" t="s">
        <v>409</v>
      </c>
      <c r="D124" s="159">
        <v>2014</v>
      </c>
      <c r="E124" s="226">
        <v>22.6</v>
      </c>
      <c r="F124" s="226">
        <v>21.3</v>
      </c>
      <c r="G124" s="322">
        <v>25.15</v>
      </c>
      <c r="H124" s="322">
        <v>25.14</v>
      </c>
      <c r="I124" s="226">
        <v>6.7</v>
      </c>
      <c r="J124" s="226">
        <v>6.7</v>
      </c>
      <c r="K124" s="226">
        <v>4</v>
      </c>
      <c r="L124" s="226"/>
      <c r="M124" s="323">
        <v>114.79</v>
      </c>
      <c r="N124" s="414" t="s">
        <v>85</v>
      </c>
      <c r="O124" s="419"/>
      <c r="P124" s="19"/>
      <c r="S124" s="109"/>
      <c r="T124" s="109"/>
      <c r="U124" s="109"/>
      <c r="V124" s="109"/>
      <c r="W124" s="109"/>
      <c r="X124" s="109"/>
      <c r="Y124" s="108" t="s">
        <v>319</v>
      </c>
      <c r="Z124" s="108" t="s">
        <v>319</v>
      </c>
      <c r="AA124" s="108" t="s">
        <v>319</v>
      </c>
      <c r="AB124" s="108" t="s">
        <v>319</v>
      </c>
      <c r="AC124" s="108" t="s">
        <v>319</v>
      </c>
      <c r="AD124" s="108" t="s">
        <v>319</v>
      </c>
    </row>
    <row r="125" spans="1:30" ht="12.75">
      <c r="A125" s="196">
        <v>102</v>
      </c>
      <c r="B125" s="238" t="s">
        <v>354</v>
      </c>
      <c r="C125" s="233" t="s">
        <v>321</v>
      </c>
      <c r="D125" s="336">
        <v>2012</v>
      </c>
      <c r="E125" s="234">
        <v>20.4</v>
      </c>
      <c r="F125" s="234">
        <v>21.2</v>
      </c>
      <c r="G125" s="235">
        <v>24.41</v>
      </c>
      <c r="H125" s="235">
        <v>25.1</v>
      </c>
      <c r="I125" s="234">
        <v>7.6</v>
      </c>
      <c r="J125" s="234">
        <v>7.5</v>
      </c>
      <c r="K125" s="234">
        <v>4.5</v>
      </c>
      <c r="L125" s="234"/>
      <c r="M125" s="236">
        <v>114.67</v>
      </c>
      <c r="N125" s="414" t="s">
        <v>85</v>
      </c>
      <c r="O125" s="562"/>
      <c r="P125" s="3"/>
      <c r="S125" s="109"/>
      <c r="T125" s="109"/>
      <c r="U125" s="109"/>
      <c r="V125" s="109"/>
      <c r="W125" s="109"/>
      <c r="X125" s="109"/>
      <c r="Y125" s="108" t="s">
        <v>319</v>
      </c>
      <c r="Z125" s="108" t="s">
        <v>319</v>
      </c>
      <c r="AA125" s="108" t="s">
        <v>319</v>
      </c>
      <c r="AB125" s="108" t="s">
        <v>319</v>
      </c>
      <c r="AC125" s="108" t="s">
        <v>319</v>
      </c>
      <c r="AD125" s="108" t="s">
        <v>319</v>
      </c>
    </row>
    <row r="126" spans="1:30" ht="12.75">
      <c r="A126" s="196">
        <v>103</v>
      </c>
      <c r="B126" s="238" t="s">
        <v>707</v>
      </c>
      <c r="C126" s="233" t="s">
        <v>507</v>
      </c>
      <c r="D126" s="311">
        <v>2012</v>
      </c>
      <c r="E126" s="234">
        <v>20.7</v>
      </c>
      <c r="F126" s="234">
        <v>17.9</v>
      </c>
      <c r="G126" s="235">
        <v>26.2</v>
      </c>
      <c r="H126" s="235">
        <v>27.05</v>
      </c>
      <c r="I126" s="234">
        <v>6.4</v>
      </c>
      <c r="J126" s="234">
        <v>6.5</v>
      </c>
      <c r="K126" s="234">
        <v>4</v>
      </c>
      <c r="L126" s="234">
        <v>1.5</v>
      </c>
      <c r="M126" s="236">
        <v>114.58</v>
      </c>
      <c r="N126" s="414" t="s">
        <v>85</v>
      </c>
      <c r="O126" s="562"/>
      <c r="P126" s="19"/>
      <c r="S126" s="109"/>
      <c r="T126" s="109"/>
      <c r="U126" s="109"/>
      <c r="V126" s="109"/>
      <c r="W126" s="109"/>
      <c r="X126" s="109"/>
      <c r="Y126" s="108" t="s">
        <v>319</v>
      </c>
      <c r="Z126" s="108" t="s">
        <v>319</v>
      </c>
      <c r="AA126" s="108" t="s">
        <v>319</v>
      </c>
      <c r="AB126" s="108" t="s">
        <v>319</v>
      </c>
      <c r="AC126" s="108" t="s">
        <v>319</v>
      </c>
      <c r="AD126" s="108" t="s">
        <v>319</v>
      </c>
    </row>
    <row r="127" spans="1:30" ht="12.75">
      <c r="A127" s="196">
        <v>104</v>
      </c>
      <c r="B127" s="238" t="s">
        <v>429</v>
      </c>
      <c r="C127" s="233" t="s">
        <v>424</v>
      </c>
      <c r="D127" s="311">
        <v>2014</v>
      </c>
      <c r="E127" s="234">
        <v>22</v>
      </c>
      <c r="F127" s="234">
        <v>21.2</v>
      </c>
      <c r="G127" s="235">
        <v>24.49</v>
      </c>
      <c r="H127" s="235">
        <v>24.66</v>
      </c>
      <c r="I127" s="234">
        <v>7.4</v>
      </c>
      <c r="J127" s="234">
        <v>7.7</v>
      </c>
      <c r="K127" s="226">
        <v>4</v>
      </c>
      <c r="L127" s="96"/>
      <c r="M127" s="236">
        <v>114.43</v>
      </c>
      <c r="N127" s="414" t="s">
        <v>85</v>
      </c>
      <c r="O127" s="421"/>
      <c r="P127" s="3"/>
      <c r="S127" s="109"/>
      <c r="T127" s="109"/>
      <c r="U127" s="109"/>
      <c r="V127" s="109"/>
      <c r="W127" s="109"/>
      <c r="X127" s="109"/>
      <c r="Y127" s="108" t="s">
        <v>319</v>
      </c>
      <c r="Z127" s="108" t="s">
        <v>319</v>
      </c>
      <c r="AA127" s="108" t="s">
        <v>319</v>
      </c>
      <c r="AB127" s="108" t="s">
        <v>319</v>
      </c>
      <c r="AC127" s="108" t="s">
        <v>319</v>
      </c>
      <c r="AD127" s="108" t="s">
        <v>319</v>
      </c>
    </row>
    <row r="128" spans="1:30" ht="12.75">
      <c r="A128" s="196">
        <v>105</v>
      </c>
      <c r="B128" s="238" t="s">
        <v>545</v>
      </c>
      <c r="C128" s="233" t="s">
        <v>515</v>
      </c>
      <c r="D128" s="311">
        <v>2014</v>
      </c>
      <c r="E128" s="234">
        <v>18.7</v>
      </c>
      <c r="F128" s="234">
        <v>19.2</v>
      </c>
      <c r="G128" s="235">
        <v>25.51</v>
      </c>
      <c r="H128" s="235">
        <v>25.57</v>
      </c>
      <c r="I128" s="234">
        <v>7.4</v>
      </c>
      <c r="J128" s="234">
        <v>7.4</v>
      </c>
      <c r="K128" s="226">
        <v>4</v>
      </c>
      <c r="L128" s="234"/>
      <c r="M128" s="236">
        <v>114.37</v>
      </c>
      <c r="N128" s="414" t="s">
        <v>85</v>
      </c>
      <c r="O128" s="562"/>
      <c r="P128" s="19"/>
      <c r="S128" s="109"/>
      <c r="T128" s="109"/>
      <c r="U128" s="109"/>
      <c r="V128" s="109"/>
      <c r="W128" s="109"/>
      <c r="X128" s="109"/>
      <c r="Y128" s="108" t="s">
        <v>319</v>
      </c>
      <c r="Z128" s="108" t="s">
        <v>319</v>
      </c>
      <c r="AA128" s="108" t="s">
        <v>319</v>
      </c>
      <c r="AB128" s="108" t="s">
        <v>319</v>
      </c>
      <c r="AC128" s="108" t="s">
        <v>319</v>
      </c>
      <c r="AD128" s="108" t="s">
        <v>319</v>
      </c>
    </row>
    <row r="129" spans="1:30" ht="12.75">
      <c r="A129" s="196">
        <v>106</v>
      </c>
      <c r="B129" s="238" t="s">
        <v>336</v>
      </c>
      <c r="C129" s="233" t="s">
        <v>321</v>
      </c>
      <c r="D129" s="311">
        <v>2013</v>
      </c>
      <c r="E129" s="234">
        <v>22.1</v>
      </c>
      <c r="F129" s="234">
        <v>21.1</v>
      </c>
      <c r="G129" s="235">
        <v>25.65</v>
      </c>
      <c r="H129" s="235">
        <v>24.85</v>
      </c>
      <c r="I129" s="234">
        <v>6.7</v>
      </c>
      <c r="J129" s="234">
        <v>6.7</v>
      </c>
      <c r="K129" s="234">
        <v>3.5</v>
      </c>
      <c r="L129" s="234"/>
      <c r="M129" s="236">
        <v>114.25</v>
      </c>
      <c r="N129" s="414" t="s">
        <v>85</v>
      </c>
      <c r="O129" s="562"/>
      <c r="P129" s="3"/>
      <c r="S129" s="109"/>
      <c r="T129" s="109"/>
      <c r="U129" s="109"/>
      <c r="V129" s="109"/>
      <c r="W129" s="109"/>
      <c r="X129" s="109"/>
      <c r="Y129" s="108" t="s">
        <v>319</v>
      </c>
      <c r="Z129" s="108" t="s">
        <v>319</v>
      </c>
      <c r="AA129" s="108" t="s">
        <v>319</v>
      </c>
      <c r="AB129" s="108" t="s">
        <v>319</v>
      </c>
      <c r="AC129" s="108" t="s">
        <v>319</v>
      </c>
      <c r="AD129" s="108" t="s">
        <v>319</v>
      </c>
    </row>
    <row r="130" spans="1:30" ht="12.75">
      <c r="A130" s="196">
        <v>107</v>
      </c>
      <c r="B130" s="238" t="s">
        <v>708</v>
      </c>
      <c r="C130" s="233" t="s">
        <v>507</v>
      </c>
      <c r="D130" s="311">
        <v>2009</v>
      </c>
      <c r="E130" s="234">
        <v>19.7</v>
      </c>
      <c r="F130" s="234">
        <v>19</v>
      </c>
      <c r="G130" s="235">
        <v>25.87</v>
      </c>
      <c r="H130" s="235">
        <v>25.2</v>
      </c>
      <c r="I130" s="234">
        <v>7.2</v>
      </c>
      <c r="J130" s="234">
        <v>7</v>
      </c>
      <c r="K130" s="234">
        <v>4.5</v>
      </c>
      <c r="L130" s="234">
        <v>0.5</v>
      </c>
      <c r="M130" s="236">
        <v>114.16</v>
      </c>
      <c r="N130" s="414" t="s">
        <v>85</v>
      </c>
      <c r="O130" s="562"/>
      <c r="P130" s="19"/>
      <c r="S130" s="109"/>
      <c r="T130" s="109"/>
      <c r="U130" s="109"/>
      <c r="V130" s="109"/>
      <c r="W130" s="109"/>
      <c r="X130" s="109"/>
      <c r="Y130" s="108" t="s">
        <v>319</v>
      </c>
      <c r="Z130" s="108" t="s">
        <v>319</v>
      </c>
      <c r="AA130" s="108" t="s">
        <v>319</v>
      </c>
      <c r="AB130" s="108" t="s">
        <v>319</v>
      </c>
      <c r="AC130" s="108" t="s">
        <v>319</v>
      </c>
      <c r="AD130" s="108" t="s">
        <v>319</v>
      </c>
    </row>
    <row r="131" spans="1:30" ht="12.75">
      <c r="A131" s="196">
        <v>108</v>
      </c>
      <c r="B131" s="238" t="s">
        <v>352</v>
      </c>
      <c r="C131" s="233" t="s">
        <v>321</v>
      </c>
      <c r="D131" s="336">
        <v>2014</v>
      </c>
      <c r="E131" s="234">
        <v>22</v>
      </c>
      <c r="F131" s="234">
        <v>21.5</v>
      </c>
      <c r="G131" s="235">
        <v>24.97</v>
      </c>
      <c r="H131" s="235">
        <v>25.25</v>
      </c>
      <c r="I131" s="234">
        <v>7</v>
      </c>
      <c r="J131" s="234">
        <v>7</v>
      </c>
      <c r="K131" s="234">
        <v>3</v>
      </c>
      <c r="L131" s="234"/>
      <c r="M131" s="236">
        <v>114.08</v>
      </c>
      <c r="N131" s="414" t="s">
        <v>85</v>
      </c>
      <c r="O131" s="562"/>
      <c r="P131" s="3"/>
      <c r="S131" s="109"/>
      <c r="T131" s="109"/>
      <c r="U131" s="109"/>
      <c r="V131" s="109"/>
      <c r="W131" s="109"/>
      <c r="X131" s="109"/>
      <c r="Y131" s="108" t="s">
        <v>319</v>
      </c>
      <c r="Z131" s="108" t="s">
        <v>319</v>
      </c>
      <c r="AA131" s="108" t="s">
        <v>319</v>
      </c>
      <c r="AB131" s="108" t="s">
        <v>319</v>
      </c>
      <c r="AC131" s="108" t="s">
        <v>319</v>
      </c>
      <c r="AD131" s="108" t="s">
        <v>319</v>
      </c>
    </row>
    <row r="132" spans="1:30" ht="12.75">
      <c r="A132" s="196">
        <v>109</v>
      </c>
      <c r="B132" s="238" t="s">
        <v>726</v>
      </c>
      <c r="C132" s="233" t="s">
        <v>515</v>
      </c>
      <c r="D132" s="311">
        <v>2014</v>
      </c>
      <c r="E132" s="234">
        <v>19.9</v>
      </c>
      <c r="F132" s="234">
        <v>19.3</v>
      </c>
      <c r="G132" s="235">
        <v>25.14</v>
      </c>
      <c r="H132" s="235">
        <v>25.91</v>
      </c>
      <c r="I132" s="234">
        <v>7.2</v>
      </c>
      <c r="J132" s="234">
        <v>7.2</v>
      </c>
      <c r="K132" s="234">
        <v>3.5</v>
      </c>
      <c r="L132" s="96"/>
      <c r="M132" s="236">
        <v>114.08</v>
      </c>
      <c r="N132" s="414" t="s">
        <v>85</v>
      </c>
      <c r="O132" s="563"/>
      <c r="P132" s="19"/>
      <c r="S132" s="109"/>
      <c r="T132" s="109"/>
      <c r="U132" s="109"/>
      <c r="V132" s="109"/>
      <c r="W132" s="109"/>
      <c r="X132" s="109"/>
      <c r="Y132" s="108" t="s">
        <v>319</v>
      </c>
      <c r="Z132" s="108" t="s">
        <v>319</v>
      </c>
      <c r="AA132" s="108" t="s">
        <v>319</v>
      </c>
      <c r="AB132" s="108" t="s">
        <v>319</v>
      </c>
      <c r="AC132" s="108" t="s">
        <v>319</v>
      </c>
      <c r="AD132" s="108" t="s">
        <v>319</v>
      </c>
    </row>
    <row r="133" spans="1:30" ht="15.75" customHeight="1">
      <c r="A133" s="196">
        <v>110</v>
      </c>
      <c r="B133" s="238" t="s">
        <v>349</v>
      </c>
      <c r="C133" s="233" t="s">
        <v>321</v>
      </c>
      <c r="D133" s="336">
        <v>2014</v>
      </c>
      <c r="E133" s="234">
        <v>21.7</v>
      </c>
      <c r="F133" s="234">
        <v>22.1</v>
      </c>
      <c r="G133" s="235">
        <v>24.77</v>
      </c>
      <c r="H133" s="235">
        <v>24</v>
      </c>
      <c r="I133" s="234">
        <v>7.3</v>
      </c>
      <c r="J133" s="234">
        <v>7.2</v>
      </c>
      <c r="K133" s="234">
        <v>4.5</v>
      </c>
      <c r="L133" s="234"/>
      <c r="M133" s="236">
        <v>114.06</v>
      </c>
      <c r="N133" s="414" t="s">
        <v>85</v>
      </c>
      <c r="O133" s="562"/>
      <c r="P133" s="3"/>
      <c r="S133" s="109"/>
      <c r="T133" s="109"/>
      <c r="U133" s="109"/>
      <c r="V133" s="109"/>
      <c r="W133" s="109"/>
      <c r="X133" s="109"/>
      <c r="Y133" s="108" t="s">
        <v>319</v>
      </c>
      <c r="Z133" s="108" t="s">
        <v>319</v>
      </c>
      <c r="AA133" s="108" t="s">
        <v>319</v>
      </c>
      <c r="AB133" s="108" t="s">
        <v>319</v>
      </c>
      <c r="AC133" s="108" t="s">
        <v>319</v>
      </c>
      <c r="AD133" s="108" t="s">
        <v>319</v>
      </c>
    </row>
    <row r="134" spans="1:30" ht="12.75">
      <c r="A134" s="196">
        <v>111</v>
      </c>
      <c r="B134" s="238" t="s">
        <v>546</v>
      </c>
      <c r="C134" s="233" t="s">
        <v>515</v>
      </c>
      <c r="D134" s="336">
        <v>2015</v>
      </c>
      <c r="E134" s="234">
        <v>18.9</v>
      </c>
      <c r="F134" s="234">
        <v>19.2</v>
      </c>
      <c r="G134" s="235">
        <v>25.45</v>
      </c>
      <c r="H134" s="235">
        <v>25.54</v>
      </c>
      <c r="I134" s="234">
        <v>7</v>
      </c>
      <c r="J134" s="234">
        <v>7.5</v>
      </c>
      <c r="K134" s="226">
        <v>4.5</v>
      </c>
      <c r="L134" s="234"/>
      <c r="M134" s="236">
        <v>114.04</v>
      </c>
      <c r="N134" s="414" t="s">
        <v>85</v>
      </c>
      <c r="O134" s="562"/>
      <c r="P134" s="19"/>
      <c r="S134" s="109"/>
      <c r="T134" s="109"/>
      <c r="U134" s="109"/>
      <c r="V134" s="109"/>
      <c r="W134" s="109"/>
      <c r="X134" s="109"/>
      <c r="Y134" s="108" t="s">
        <v>319</v>
      </c>
      <c r="Z134" s="108" t="s">
        <v>319</v>
      </c>
      <c r="AA134" s="108" t="s">
        <v>319</v>
      </c>
      <c r="AB134" s="108" t="s">
        <v>319</v>
      </c>
      <c r="AC134" s="108" t="s">
        <v>319</v>
      </c>
      <c r="AD134" s="108" t="s">
        <v>319</v>
      </c>
    </row>
    <row r="135" spans="1:30" ht="12.75">
      <c r="A135" s="196">
        <v>112</v>
      </c>
      <c r="B135" s="321" t="s">
        <v>480</v>
      </c>
      <c r="C135" s="96" t="s">
        <v>359</v>
      </c>
      <c r="D135" s="159">
        <v>2014</v>
      </c>
      <c r="E135" s="226">
        <v>20.4</v>
      </c>
      <c r="F135" s="226">
        <v>20</v>
      </c>
      <c r="G135" s="322">
        <v>25.25</v>
      </c>
      <c r="H135" s="322">
        <v>25.23</v>
      </c>
      <c r="I135" s="226">
        <v>7.3</v>
      </c>
      <c r="J135" s="226">
        <v>7.3</v>
      </c>
      <c r="K135" s="226">
        <v>3.5</v>
      </c>
      <c r="L135" s="226"/>
      <c r="M135" s="323">
        <v>114.02</v>
      </c>
      <c r="N135" s="414" t="s">
        <v>85</v>
      </c>
      <c r="O135" s="419"/>
      <c r="P135" s="3"/>
      <c r="S135" s="109"/>
      <c r="T135" s="109"/>
      <c r="U135" s="109"/>
      <c r="V135" s="109"/>
      <c r="W135" s="109"/>
      <c r="X135" s="109"/>
      <c r="Y135" s="108" t="s">
        <v>319</v>
      </c>
      <c r="Z135" s="108" t="s">
        <v>319</v>
      </c>
      <c r="AA135" s="108" t="s">
        <v>319</v>
      </c>
      <c r="AB135" s="108" t="s">
        <v>319</v>
      </c>
      <c r="AC135" s="108" t="s">
        <v>319</v>
      </c>
      <c r="AD135" s="108" t="s">
        <v>319</v>
      </c>
    </row>
    <row r="136" spans="1:30" ht="12.75">
      <c r="A136" s="196">
        <v>113</v>
      </c>
      <c r="B136" s="238" t="s">
        <v>738</v>
      </c>
      <c r="C136" s="233" t="s">
        <v>508</v>
      </c>
      <c r="D136" s="311">
        <v>2014</v>
      </c>
      <c r="E136" s="234">
        <v>19.1</v>
      </c>
      <c r="F136" s="234">
        <v>19</v>
      </c>
      <c r="G136" s="235">
        <v>26.33</v>
      </c>
      <c r="H136" s="235">
        <v>26.18</v>
      </c>
      <c r="I136" s="234">
        <v>7.3</v>
      </c>
      <c r="J136" s="234">
        <v>7.4</v>
      </c>
      <c r="K136" s="234">
        <v>1.5</v>
      </c>
      <c r="L136" s="96"/>
      <c r="M136" s="236">
        <v>114.02</v>
      </c>
      <c r="N136" s="414" t="s">
        <v>85</v>
      </c>
      <c r="O136" s="563"/>
      <c r="P136" s="19"/>
      <c r="S136" s="109"/>
      <c r="T136" s="109"/>
      <c r="U136" s="109"/>
      <c r="V136" s="109"/>
      <c r="W136" s="109"/>
      <c r="X136" s="109"/>
      <c r="Y136" s="108" t="s">
        <v>319</v>
      </c>
      <c r="Z136" s="108" t="s">
        <v>319</v>
      </c>
      <c r="AA136" s="108" t="s">
        <v>319</v>
      </c>
      <c r="AB136" s="108" t="s">
        <v>319</v>
      </c>
      <c r="AC136" s="108" t="s">
        <v>319</v>
      </c>
      <c r="AD136" s="108" t="s">
        <v>319</v>
      </c>
    </row>
    <row r="137" spans="1:30" ht="15.75" customHeight="1">
      <c r="A137" s="196">
        <v>114</v>
      </c>
      <c r="B137" s="238" t="s">
        <v>344</v>
      </c>
      <c r="C137" s="233" t="s">
        <v>321</v>
      </c>
      <c r="D137" s="311">
        <v>2006</v>
      </c>
      <c r="E137" s="234">
        <v>20.6</v>
      </c>
      <c r="F137" s="234">
        <v>19.6</v>
      </c>
      <c r="G137" s="235">
        <v>25.22</v>
      </c>
      <c r="H137" s="235">
        <v>25.7</v>
      </c>
      <c r="I137" s="234">
        <v>7</v>
      </c>
      <c r="J137" s="234">
        <v>7</v>
      </c>
      <c r="K137" s="234">
        <v>3.5</v>
      </c>
      <c r="L137" s="234"/>
      <c r="M137" s="236">
        <v>113.98</v>
      </c>
      <c r="N137" s="414" t="s">
        <v>85</v>
      </c>
      <c r="O137" s="562"/>
      <c r="P137" s="3"/>
      <c r="S137" s="109"/>
      <c r="T137" s="109"/>
      <c r="U137" s="109"/>
      <c r="V137" s="109"/>
      <c r="W137" s="109"/>
      <c r="X137" s="109"/>
      <c r="Y137" s="108" t="s">
        <v>319</v>
      </c>
      <c r="Z137" s="108" t="s">
        <v>319</v>
      </c>
      <c r="AA137" s="108" t="s">
        <v>319</v>
      </c>
      <c r="AB137" s="108" t="s">
        <v>319</v>
      </c>
      <c r="AC137" s="108" t="s">
        <v>319</v>
      </c>
      <c r="AD137" s="108" t="s">
        <v>319</v>
      </c>
    </row>
    <row r="138" spans="1:30" ht="12.75">
      <c r="A138" s="196">
        <v>115</v>
      </c>
      <c r="B138" s="238" t="s">
        <v>547</v>
      </c>
      <c r="C138" s="233" t="s">
        <v>512</v>
      </c>
      <c r="D138" s="336">
        <v>2015</v>
      </c>
      <c r="E138" s="234">
        <v>21.6</v>
      </c>
      <c r="F138" s="234">
        <v>19.2</v>
      </c>
      <c r="G138" s="235">
        <v>25.17</v>
      </c>
      <c r="H138" s="235">
        <v>25.77</v>
      </c>
      <c r="I138" s="234">
        <v>7.2</v>
      </c>
      <c r="J138" s="234">
        <v>7.1</v>
      </c>
      <c r="K138" s="226">
        <v>3.5</v>
      </c>
      <c r="L138" s="234"/>
      <c r="M138" s="236">
        <v>113.61</v>
      </c>
      <c r="N138" s="414" t="s">
        <v>85</v>
      </c>
      <c r="O138" s="562"/>
      <c r="P138" s="19"/>
      <c r="S138" s="109"/>
      <c r="T138" s="109"/>
      <c r="U138" s="109"/>
      <c r="V138" s="109"/>
      <c r="W138" s="109"/>
      <c r="X138" s="109"/>
      <c r="Y138" s="108" t="s">
        <v>319</v>
      </c>
      <c r="Z138" s="108" t="s">
        <v>319</v>
      </c>
      <c r="AA138" s="108" t="s">
        <v>319</v>
      </c>
      <c r="AB138" s="108" t="s">
        <v>319</v>
      </c>
      <c r="AC138" s="108" t="s">
        <v>319</v>
      </c>
      <c r="AD138" s="108" t="s">
        <v>319</v>
      </c>
    </row>
    <row r="139" spans="1:30" ht="12.75">
      <c r="A139" s="196">
        <v>116</v>
      </c>
      <c r="B139" s="238" t="s">
        <v>759</v>
      </c>
      <c r="C139" s="233" t="s">
        <v>512</v>
      </c>
      <c r="D139" s="311">
        <v>2014</v>
      </c>
      <c r="E139" s="234">
        <v>19.2</v>
      </c>
      <c r="F139" s="234">
        <v>19</v>
      </c>
      <c r="G139" s="235">
        <v>25.81</v>
      </c>
      <c r="H139" s="235">
        <v>25.59</v>
      </c>
      <c r="I139" s="234">
        <v>7.2</v>
      </c>
      <c r="J139" s="234">
        <v>7.2</v>
      </c>
      <c r="K139" s="234">
        <v>3.5</v>
      </c>
      <c r="L139" s="234">
        <v>0.5</v>
      </c>
      <c r="M139" s="236">
        <v>113.6</v>
      </c>
      <c r="N139" s="414" t="s">
        <v>85</v>
      </c>
      <c r="O139" s="563"/>
      <c r="P139" s="3"/>
      <c r="S139" s="109"/>
      <c r="T139" s="109"/>
      <c r="U139" s="109"/>
      <c r="V139" s="109"/>
      <c r="W139" s="109"/>
      <c r="X139" s="109"/>
      <c r="Y139" s="108" t="s">
        <v>319</v>
      </c>
      <c r="Z139" s="108" t="s">
        <v>319</v>
      </c>
      <c r="AA139" s="108" t="s">
        <v>319</v>
      </c>
      <c r="AB139" s="108" t="s">
        <v>319</v>
      </c>
      <c r="AC139" s="108" t="s">
        <v>319</v>
      </c>
      <c r="AD139" s="108" t="s">
        <v>319</v>
      </c>
    </row>
    <row r="140" spans="1:30" ht="12.75">
      <c r="A140" s="196">
        <v>117</v>
      </c>
      <c r="B140" s="238" t="s">
        <v>908</v>
      </c>
      <c r="C140" s="233" t="s">
        <v>456</v>
      </c>
      <c r="D140" s="311">
        <v>2014</v>
      </c>
      <c r="E140" s="234">
        <v>19.8</v>
      </c>
      <c r="F140" s="234">
        <v>20.3</v>
      </c>
      <c r="G140" s="235">
        <v>24.8</v>
      </c>
      <c r="H140" s="235">
        <v>24.7</v>
      </c>
      <c r="I140" s="234">
        <v>7.7</v>
      </c>
      <c r="J140" s="234">
        <v>7.6</v>
      </c>
      <c r="K140" s="234">
        <v>4</v>
      </c>
      <c r="L140" s="96"/>
      <c r="M140" s="236">
        <v>113.6</v>
      </c>
      <c r="N140" s="414" t="s">
        <v>85</v>
      </c>
      <c r="O140" s="563"/>
      <c r="P140" s="19"/>
      <c r="S140" s="109"/>
      <c r="T140" s="109"/>
      <c r="U140" s="109"/>
      <c r="V140" s="109"/>
      <c r="W140" s="109"/>
      <c r="X140" s="109"/>
      <c r="Y140" s="108" t="s">
        <v>319</v>
      </c>
      <c r="Z140" s="108" t="s">
        <v>319</v>
      </c>
      <c r="AA140" s="108" t="s">
        <v>319</v>
      </c>
      <c r="AB140" s="108" t="s">
        <v>319</v>
      </c>
      <c r="AC140" s="108" t="s">
        <v>319</v>
      </c>
      <c r="AD140" s="108" t="s">
        <v>319</v>
      </c>
    </row>
    <row r="141" spans="1:30" ht="12.75">
      <c r="A141" s="196">
        <v>118</v>
      </c>
      <c r="B141" s="238" t="s">
        <v>709</v>
      </c>
      <c r="C141" s="233" t="s">
        <v>618</v>
      </c>
      <c r="D141" s="311">
        <v>2014</v>
      </c>
      <c r="E141" s="234">
        <v>20.1</v>
      </c>
      <c r="F141" s="234">
        <v>20.5</v>
      </c>
      <c r="G141" s="235">
        <v>26.01</v>
      </c>
      <c r="H141" s="235">
        <v>25.1</v>
      </c>
      <c r="I141" s="234">
        <v>6.4</v>
      </c>
      <c r="J141" s="234">
        <v>6.7</v>
      </c>
      <c r="K141" s="234">
        <v>3.5</v>
      </c>
      <c r="L141" s="96"/>
      <c r="M141" s="236">
        <v>113.57</v>
      </c>
      <c r="N141" s="414" t="s">
        <v>85</v>
      </c>
      <c r="O141" s="562"/>
      <c r="P141" s="3"/>
      <c r="S141" s="109"/>
      <c r="T141" s="109"/>
      <c r="U141" s="109"/>
      <c r="V141" s="109"/>
      <c r="W141" s="109"/>
      <c r="X141" s="109"/>
      <c r="Y141" s="108" t="s">
        <v>319</v>
      </c>
      <c r="Z141" s="108" t="s">
        <v>319</v>
      </c>
      <c r="AA141" s="108" t="s">
        <v>319</v>
      </c>
      <c r="AB141" s="108" t="s">
        <v>319</v>
      </c>
      <c r="AC141" s="108" t="s">
        <v>319</v>
      </c>
      <c r="AD141" s="108" t="s">
        <v>319</v>
      </c>
    </row>
    <row r="142" spans="1:30" ht="15.75" customHeight="1">
      <c r="A142" s="196">
        <v>119</v>
      </c>
      <c r="B142" s="238" t="s">
        <v>925</v>
      </c>
      <c r="C142" s="233" t="s">
        <v>456</v>
      </c>
      <c r="D142" s="311">
        <v>2015</v>
      </c>
      <c r="E142" s="234">
        <v>21.4</v>
      </c>
      <c r="F142" s="234">
        <v>21.9</v>
      </c>
      <c r="G142" s="235">
        <v>25.35</v>
      </c>
      <c r="H142" s="235">
        <v>24.82</v>
      </c>
      <c r="I142" s="234">
        <v>6.3</v>
      </c>
      <c r="J142" s="234">
        <v>6.3</v>
      </c>
      <c r="K142" s="234">
        <v>4</v>
      </c>
      <c r="L142" s="226"/>
      <c r="M142" s="236">
        <v>113.51</v>
      </c>
      <c r="N142" s="414" t="s">
        <v>85</v>
      </c>
      <c r="O142" s="563"/>
      <c r="P142" s="19"/>
      <c r="S142" s="109"/>
      <c r="T142" s="109"/>
      <c r="U142" s="109"/>
      <c r="V142" s="109"/>
      <c r="W142" s="109"/>
      <c r="X142" s="109"/>
      <c r="Y142" s="108" t="s">
        <v>319</v>
      </c>
      <c r="Z142" s="108" t="s">
        <v>319</v>
      </c>
      <c r="AA142" s="108" t="s">
        <v>319</v>
      </c>
      <c r="AB142" s="108" t="s">
        <v>319</v>
      </c>
      <c r="AC142" s="108" t="s">
        <v>319</v>
      </c>
      <c r="AD142" s="108" t="s">
        <v>319</v>
      </c>
    </row>
    <row r="143" spans="1:30" ht="16.5" customHeight="1">
      <c r="A143" s="196">
        <v>120</v>
      </c>
      <c r="B143" s="238" t="s">
        <v>432</v>
      </c>
      <c r="C143" s="233" t="s">
        <v>394</v>
      </c>
      <c r="D143" s="311">
        <v>2007</v>
      </c>
      <c r="E143" s="234">
        <v>21.2</v>
      </c>
      <c r="F143" s="234">
        <v>21</v>
      </c>
      <c r="G143" s="235">
        <v>24.67</v>
      </c>
      <c r="H143" s="235">
        <v>24.49</v>
      </c>
      <c r="I143" s="234">
        <v>7.1</v>
      </c>
      <c r="J143" s="234">
        <v>7</v>
      </c>
      <c r="K143" s="226">
        <v>4.5</v>
      </c>
      <c r="L143" s="96"/>
      <c r="M143" s="236">
        <v>113.44</v>
      </c>
      <c r="N143" s="414" t="s">
        <v>85</v>
      </c>
      <c r="O143" s="562"/>
      <c r="P143" s="3"/>
      <c r="S143" s="109"/>
      <c r="T143" s="109"/>
      <c r="U143" s="109"/>
      <c r="V143" s="109"/>
      <c r="W143" s="109"/>
      <c r="X143" s="109"/>
      <c r="Y143" s="108" t="s">
        <v>319</v>
      </c>
      <c r="Z143" s="108" t="s">
        <v>319</v>
      </c>
      <c r="AA143" s="108" t="s">
        <v>319</v>
      </c>
      <c r="AB143" s="108" t="s">
        <v>319</v>
      </c>
      <c r="AC143" s="108" t="s">
        <v>319</v>
      </c>
      <c r="AD143" s="108" t="s">
        <v>319</v>
      </c>
    </row>
    <row r="144" spans="1:30" ht="12.75">
      <c r="A144" s="196">
        <v>121</v>
      </c>
      <c r="B144" s="238" t="s">
        <v>710</v>
      </c>
      <c r="C144" s="233" t="s">
        <v>321</v>
      </c>
      <c r="D144" s="311">
        <v>2015</v>
      </c>
      <c r="E144" s="234">
        <v>20</v>
      </c>
      <c r="F144" s="234">
        <v>17.2</v>
      </c>
      <c r="G144" s="235">
        <v>25.73</v>
      </c>
      <c r="H144" s="235">
        <v>26</v>
      </c>
      <c r="I144" s="234">
        <v>7.9</v>
      </c>
      <c r="J144" s="234">
        <v>7.8</v>
      </c>
      <c r="K144" s="234">
        <v>3.5</v>
      </c>
      <c r="L144" s="234">
        <v>2</v>
      </c>
      <c r="M144" s="236">
        <v>113.4</v>
      </c>
      <c r="N144" s="414" t="s">
        <v>85</v>
      </c>
      <c r="O144" s="562"/>
      <c r="P144" s="19"/>
      <c r="S144" s="109"/>
      <c r="T144" s="109"/>
      <c r="U144" s="109"/>
      <c r="V144" s="109"/>
      <c r="W144" s="109"/>
      <c r="X144" s="109"/>
      <c r="Y144" s="108" t="s">
        <v>319</v>
      </c>
      <c r="Z144" s="108" t="s">
        <v>319</v>
      </c>
      <c r="AA144" s="108" t="s">
        <v>319</v>
      </c>
      <c r="AB144" s="108" t="s">
        <v>319</v>
      </c>
      <c r="AC144" s="108" t="s">
        <v>319</v>
      </c>
      <c r="AD144" s="108" t="s">
        <v>319</v>
      </c>
    </row>
    <row r="145" spans="1:30" ht="14.25" customHeight="1">
      <c r="A145" s="196">
        <v>122</v>
      </c>
      <c r="B145" s="238" t="s">
        <v>900</v>
      </c>
      <c r="C145" s="233" t="s">
        <v>456</v>
      </c>
      <c r="D145" s="616">
        <v>2008</v>
      </c>
      <c r="E145" s="234">
        <v>23.8</v>
      </c>
      <c r="F145" s="234">
        <v>24</v>
      </c>
      <c r="G145" s="235">
        <v>23.39</v>
      </c>
      <c r="H145" s="235">
        <v>23.57</v>
      </c>
      <c r="I145" s="234">
        <v>7.1</v>
      </c>
      <c r="J145" s="234">
        <v>6.9</v>
      </c>
      <c r="K145" s="234">
        <v>5</v>
      </c>
      <c r="L145" s="226"/>
      <c r="M145" s="236">
        <v>113.34</v>
      </c>
      <c r="N145" s="414" t="s">
        <v>85</v>
      </c>
      <c r="O145" s="563"/>
      <c r="P145" s="3"/>
      <c r="S145" s="109"/>
      <c r="T145" s="109"/>
      <c r="U145" s="109"/>
      <c r="V145" s="109"/>
      <c r="W145" s="109"/>
      <c r="X145" s="109"/>
      <c r="Y145" s="108" t="s">
        <v>319</v>
      </c>
      <c r="Z145" s="108" t="s">
        <v>319</v>
      </c>
      <c r="AA145" s="108" t="s">
        <v>319</v>
      </c>
      <c r="AB145" s="108" t="s">
        <v>319</v>
      </c>
      <c r="AC145" s="108" t="s">
        <v>319</v>
      </c>
      <c r="AD145" s="108" t="s">
        <v>319</v>
      </c>
    </row>
    <row r="146" spans="1:30" ht="12.75">
      <c r="A146" s="196">
        <v>123</v>
      </c>
      <c r="B146" s="238" t="s">
        <v>516</v>
      </c>
      <c r="C146" s="233" t="s">
        <v>515</v>
      </c>
      <c r="D146" s="311">
        <v>2014</v>
      </c>
      <c r="E146" s="234">
        <v>22.3</v>
      </c>
      <c r="F146" s="234">
        <v>23.6</v>
      </c>
      <c r="G146" s="235">
        <v>24.04</v>
      </c>
      <c r="H146" s="235">
        <v>23.32</v>
      </c>
      <c r="I146" s="234">
        <v>7.3</v>
      </c>
      <c r="J146" s="234">
        <v>7.5</v>
      </c>
      <c r="K146" s="226">
        <v>4.5</v>
      </c>
      <c r="L146" s="234"/>
      <c r="M146" s="236">
        <v>113.29</v>
      </c>
      <c r="N146" s="414" t="s">
        <v>85</v>
      </c>
      <c r="O146" s="562"/>
      <c r="P146" s="19"/>
      <c r="S146" s="109"/>
      <c r="T146" s="109"/>
      <c r="U146" s="109"/>
      <c r="V146" s="109"/>
      <c r="W146" s="109"/>
      <c r="X146" s="109"/>
      <c r="Y146" s="108" t="s">
        <v>319</v>
      </c>
      <c r="Z146" s="108" t="s">
        <v>319</v>
      </c>
      <c r="AA146" s="108" t="s">
        <v>319</v>
      </c>
      <c r="AB146" s="108" t="s">
        <v>319</v>
      </c>
      <c r="AC146" s="108" t="s">
        <v>319</v>
      </c>
      <c r="AD146" s="108" t="s">
        <v>319</v>
      </c>
    </row>
    <row r="147" spans="1:30" ht="12.75">
      <c r="A147" s="196">
        <v>124</v>
      </c>
      <c r="B147" s="238" t="s">
        <v>711</v>
      </c>
      <c r="C147" s="233" t="s">
        <v>619</v>
      </c>
      <c r="D147" s="311">
        <v>2014</v>
      </c>
      <c r="E147" s="234">
        <v>22.5</v>
      </c>
      <c r="F147" s="234">
        <v>22.7</v>
      </c>
      <c r="G147" s="235">
        <v>24.1</v>
      </c>
      <c r="H147" s="235">
        <v>24.16</v>
      </c>
      <c r="I147" s="234">
        <v>6.7</v>
      </c>
      <c r="J147" s="234">
        <v>6.9</v>
      </c>
      <c r="K147" s="234">
        <v>5</v>
      </c>
      <c r="L147" s="234">
        <v>0.5</v>
      </c>
      <c r="M147" s="236">
        <v>113.09</v>
      </c>
      <c r="N147" s="414" t="s">
        <v>85</v>
      </c>
      <c r="O147" s="562"/>
      <c r="P147" s="3"/>
      <c r="S147" s="109"/>
      <c r="T147" s="109"/>
      <c r="U147" s="109"/>
      <c r="V147" s="109"/>
      <c r="W147" s="109"/>
      <c r="X147" s="109"/>
      <c r="Y147" s="108" t="s">
        <v>319</v>
      </c>
      <c r="Z147" s="108" t="s">
        <v>319</v>
      </c>
      <c r="AA147" s="108" t="s">
        <v>319</v>
      </c>
      <c r="AB147" s="108" t="s">
        <v>319</v>
      </c>
      <c r="AC147" s="108" t="s">
        <v>319</v>
      </c>
      <c r="AD147" s="108" t="s">
        <v>319</v>
      </c>
    </row>
    <row r="148" spans="1:30" ht="15.75" customHeight="1">
      <c r="A148" s="196">
        <v>125</v>
      </c>
      <c r="B148" s="238" t="s">
        <v>698</v>
      </c>
      <c r="C148" s="233" t="s">
        <v>456</v>
      </c>
      <c r="D148" s="311">
        <v>2013</v>
      </c>
      <c r="E148" s="234">
        <v>19.5</v>
      </c>
      <c r="F148" s="234">
        <v>19.8</v>
      </c>
      <c r="G148" s="235">
        <v>24.3</v>
      </c>
      <c r="H148" s="235">
        <v>24.8</v>
      </c>
      <c r="I148" s="234">
        <v>7.6</v>
      </c>
      <c r="J148" s="234">
        <v>7.6</v>
      </c>
      <c r="K148" s="234">
        <v>4.5</v>
      </c>
      <c r="L148" s="226"/>
      <c r="M148" s="236">
        <v>113</v>
      </c>
      <c r="N148" s="414" t="s">
        <v>85</v>
      </c>
      <c r="O148" s="563"/>
      <c r="P148" s="19"/>
      <c r="S148" s="109"/>
      <c r="T148" s="109"/>
      <c r="U148" s="109"/>
      <c r="V148" s="109"/>
      <c r="W148" s="109"/>
      <c r="X148" s="109"/>
      <c r="Y148" s="108" t="s">
        <v>319</v>
      </c>
      <c r="Z148" s="108" t="s">
        <v>319</v>
      </c>
      <c r="AA148" s="108" t="s">
        <v>319</v>
      </c>
      <c r="AB148" s="108" t="s">
        <v>319</v>
      </c>
      <c r="AC148" s="108" t="s">
        <v>319</v>
      </c>
      <c r="AD148" s="108" t="s">
        <v>319</v>
      </c>
    </row>
    <row r="149" spans="1:30" ht="12.75">
      <c r="A149" s="196">
        <v>126</v>
      </c>
      <c r="B149" s="238" t="s">
        <v>738</v>
      </c>
      <c r="C149" s="233" t="s">
        <v>508</v>
      </c>
      <c r="D149" s="336">
        <v>2015</v>
      </c>
      <c r="E149" s="234">
        <v>18</v>
      </c>
      <c r="F149" s="234">
        <v>18.5</v>
      </c>
      <c r="G149" s="235">
        <v>25.4</v>
      </c>
      <c r="H149" s="235">
        <v>25.4</v>
      </c>
      <c r="I149" s="234">
        <v>7.2</v>
      </c>
      <c r="J149" s="234">
        <v>7.3</v>
      </c>
      <c r="K149" s="234">
        <v>4</v>
      </c>
      <c r="L149" s="96"/>
      <c r="M149" s="236">
        <v>112.95</v>
      </c>
      <c r="N149" s="414" t="s">
        <v>85</v>
      </c>
      <c r="O149" s="563"/>
      <c r="P149" s="3"/>
      <c r="S149" s="109"/>
      <c r="T149" s="109"/>
      <c r="U149" s="109"/>
      <c r="V149" s="109"/>
      <c r="W149" s="109"/>
      <c r="X149" s="109"/>
      <c r="Y149" s="108" t="s">
        <v>319</v>
      </c>
      <c r="Z149" s="108" t="s">
        <v>319</v>
      </c>
      <c r="AA149" s="108" t="s">
        <v>319</v>
      </c>
      <c r="AB149" s="108" t="s">
        <v>319</v>
      </c>
      <c r="AC149" s="108" t="s">
        <v>319</v>
      </c>
      <c r="AD149" s="108" t="s">
        <v>319</v>
      </c>
    </row>
    <row r="150" spans="1:30" ht="12.75">
      <c r="A150" s="196">
        <v>127</v>
      </c>
      <c r="B150" s="238" t="s">
        <v>712</v>
      </c>
      <c r="C150" s="233" t="s">
        <v>412</v>
      </c>
      <c r="D150" s="311">
        <v>2014</v>
      </c>
      <c r="E150" s="234">
        <v>20.8</v>
      </c>
      <c r="F150" s="234">
        <v>20.2</v>
      </c>
      <c r="G150" s="235">
        <v>24.63</v>
      </c>
      <c r="H150" s="235">
        <v>24.08</v>
      </c>
      <c r="I150" s="234">
        <v>7.4</v>
      </c>
      <c r="J150" s="234">
        <v>7.3</v>
      </c>
      <c r="K150" s="234">
        <v>4.5</v>
      </c>
      <c r="L150" s="96"/>
      <c r="M150" s="236">
        <v>112.77</v>
      </c>
      <c r="N150" s="414" t="s">
        <v>85</v>
      </c>
      <c r="O150" s="562"/>
      <c r="P150" s="19"/>
      <c r="S150" s="109"/>
      <c r="T150" s="109"/>
      <c r="U150" s="109"/>
      <c r="V150" s="109"/>
      <c r="W150" s="109"/>
      <c r="X150" s="109"/>
      <c r="Y150" s="108" t="s">
        <v>319</v>
      </c>
      <c r="Z150" s="108" t="s">
        <v>319</v>
      </c>
      <c r="AA150" s="108" t="s">
        <v>319</v>
      </c>
      <c r="AB150" s="108" t="s">
        <v>319</v>
      </c>
      <c r="AC150" s="108" t="s">
        <v>319</v>
      </c>
      <c r="AD150" s="108" t="s">
        <v>319</v>
      </c>
    </row>
    <row r="151" spans="1:30" ht="12.75">
      <c r="A151" s="196">
        <v>128</v>
      </c>
      <c r="B151" s="238" t="s">
        <v>906</v>
      </c>
      <c r="C151" s="233" t="s">
        <v>456</v>
      </c>
      <c r="D151" s="336">
        <v>2014</v>
      </c>
      <c r="E151" s="234">
        <v>18.8</v>
      </c>
      <c r="F151" s="234">
        <v>19</v>
      </c>
      <c r="G151" s="235">
        <v>24.67</v>
      </c>
      <c r="H151" s="235">
        <v>24.71</v>
      </c>
      <c r="I151" s="234">
        <v>7.5</v>
      </c>
      <c r="J151" s="234">
        <v>7.8</v>
      </c>
      <c r="K151" s="234">
        <v>4.5</v>
      </c>
      <c r="L151" s="226"/>
      <c r="M151" s="236">
        <v>112.77</v>
      </c>
      <c r="N151" s="414" t="s">
        <v>85</v>
      </c>
      <c r="O151" s="563"/>
      <c r="P151" s="3"/>
      <c r="S151" s="109"/>
      <c r="T151" s="109"/>
      <c r="U151" s="109"/>
      <c r="V151" s="109"/>
      <c r="W151" s="109"/>
      <c r="X151" s="109"/>
      <c r="Y151" s="108" t="s">
        <v>319</v>
      </c>
      <c r="Z151" s="108" t="s">
        <v>319</v>
      </c>
      <c r="AA151" s="108" t="s">
        <v>319</v>
      </c>
      <c r="AB151" s="108" t="s">
        <v>319</v>
      </c>
      <c r="AC151" s="108" t="s">
        <v>319</v>
      </c>
      <c r="AD151" s="108" t="s">
        <v>319</v>
      </c>
    </row>
    <row r="152" spans="1:30" ht="15" customHeight="1">
      <c r="A152" s="196">
        <v>129</v>
      </c>
      <c r="B152" s="607" t="s">
        <v>956</v>
      </c>
      <c r="C152" s="608" t="s">
        <v>359</v>
      </c>
      <c r="D152" s="609">
        <v>2014</v>
      </c>
      <c r="E152" s="610">
        <v>21.4</v>
      </c>
      <c r="F152" s="610">
        <v>21.2</v>
      </c>
      <c r="G152" s="611">
        <v>24.07</v>
      </c>
      <c r="H152" s="611">
        <v>24.25</v>
      </c>
      <c r="I152" s="610">
        <v>7.4</v>
      </c>
      <c r="J152" s="610">
        <v>7.5</v>
      </c>
      <c r="K152" s="610">
        <v>4</v>
      </c>
      <c r="L152" s="610"/>
      <c r="M152" s="612">
        <v>112.68</v>
      </c>
      <c r="N152" s="484" t="s">
        <v>85</v>
      </c>
      <c r="O152" s="563"/>
      <c r="P152" s="19"/>
      <c r="S152" s="109"/>
      <c r="T152" s="109"/>
      <c r="U152" s="109"/>
      <c r="V152" s="109"/>
      <c r="W152" s="109"/>
      <c r="X152" s="109"/>
      <c r="Y152" s="108" t="s">
        <v>319</v>
      </c>
      <c r="Z152" s="108" t="s">
        <v>319</v>
      </c>
      <c r="AA152" s="108" t="s">
        <v>319</v>
      </c>
      <c r="AB152" s="108" t="s">
        <v>319</v>
      </c>
      <c r="AC152" s="108" t="s">
        <v>319</v>
      </c>
      <c r="AD152" s="108" t="s">
        <v>319</v>
      </c>
    </row>
    <row r="153" spans="1:30" ht="12.75">
      <c r="A153" s="196">
        <v>130</v>
      </c>
      <c r="B153" s="238" t="s">
        <v>760</v>
      </c>
      <c r="C153" s="233" t="s">
        <v>508</v>
      </c>
      <c r="D153" s="311">
        <v>2005</v>
      </c>
      <c r="E153" s="234">
        <v>20.1</v>
      </c>
      <c r="F153" s="234">
        <v>20.6</v>
      </c>
      <c r="G153" s="235">
        <v>25.01</v>
      </c>
      <c r="H153" s="235">
        <v>25.33</v>
      </c>
      <c r="I153" s="234">
        <v>7.6</v>
      </c>
      <c r="J153" s="234">
        <v>7.7</v>
      </c>
      <c r="K153" s="234">
        <v>2</v>
      </c>
      <c r="L153" s="234">
        <v>0.5</v>
      </c>
      <c r="M153" s="236">
        <v>112.66</v>
      </c>
      <c r="N153" s="414" t="s">
        <v>85</v>
      </c>
      <c r="O153" s="563"/>
      <c r="P153" s="3"/>
      <c r="S153" s="109"/>
      <c r="T153" s="109"/>
      <c r="U153" s="109"/>
      <c r="V153" s="109"/>
      <c r="W153" s="109"/>
      <c r="X153" s="109"/>
      <c r="Y153" s="108" t="s">
        <v>319</v>
      </c>
      <c r="Z153" s="108" t="s">
        <v>319</v>
      </c>
      <c r="AA153" s="108" t="s">
        <v>319</v>
      </c>
      <c r="AB153" s="108" t="s">
        <v>319</v>
      </c>
      <c r="AC153" s="108" t="s">
        <v>319</v>
      </c>
      <c r="AD153" s="108" t="s">
        <v>319</v>
      </c>
    </row>
    <row r="154" spans="1:30" ht="12.75">
      <c r="A154" s="196">
        <v>131</v>
      </c>
      <c r="B154" s="238" t="s">
        <v>908</v>
      </c>
      <c r="C154" s="233" t="s">
        <v>456</v>
      </c>
      <c r="D154" s="311">
        <v>2011</v>
      </c>
      <c r="E154" s="234">
        <v>19.2</v>
      </c>
      <c r="F154" s="234">
        <v>19.2</v>
      </c>
      <c r="G154" s="235">
        <v>24.6</v>
      </c>
      <c r="H154" s="235">
        <v>24.9</v>
      </c>
      <c r="I154" s="234">
        <v>7.4</v>
      </c>
      <c r="J154" s="234">
        <v>7.6</v>
      </c>
      <c r="K154" s="234">
        <v>4</v>
      </c>
      <c r="L154" s="96"/>
      <c r="M154" s="236">
        <v>112.45</v>
      </c>
      <c r="N154" s="414" t="s">
        <v>85</v>
      </c>
      <c r="O154" s="421"/>
      <c r="P154" s="19"/>
      <c r="S154" s="109"/>
      <c r="T154" s="109"/>
      <c r="U154" s="109"/>
      <c r="V154" s="109"/>
      <c r="W154" s="109"/>
      <c r="X154" s="109"/>
      <c r="Y154" s="108" t="s">
        <v>319</v>
      </c>
      <c r="Z154" s="108" t="s">
        <v>319</v>
      </c>
      <c r="AA154" s="108" t="s">
        <v>319</v>
      </c>
      <c r="AB154" s="108" t="s">
        <v>319</v>
      </c>
      <c r="AC154" s="108" t="s">
        <v>319</v>
      </c>
      <c r="AD154" s="108" t="s">
        <v>319</v>
      </c>
    </row>
    <row r="155" spans="1:30" ht="15" customHeight="1">
      <c r="A155" s="196">
        <v>132</v>
      </c>
      <c r="B155" s="238" t="s">
        <v>548</v>
      </c>
      <c r="C155" s="233" t="s">
        <v>456</v>
      </c>
      <c r="D155" s="311">
        <v>2013</v>
      </c>
      <c r="E155" s="234">
        <v>20.9</v>
      </c>
      <c r="F155" s="234">
        <v>21.3</v>
      </c>
      <c r="G155" s="235">
        <v>25.01</v>
      </c>
      <c r="H155" s="235">
        <v>24.42</v>
      </c>
      <c r="I155" s="234">
        <v>6.5</v>
      </c>
      <c r="J155" s="234">
        <v>6.6</v>
      </c>
      <c r="K155" s="226">
        <v>4</v>
      </c>
      <c r="L155" s="234"/>
      <c r="M155" s="236">
        <v>112.35</v>
      </c>
      <c r="N155" s="414" t="s">
        <v>85</v>
      </c>
      <c r="O155" s="562"/>
      <c r="P155" s="3"/>
      <c r="S155" s="109"/>
      <c r="T155" s="109"/>
      <c r="U155" s="109"/>
      <c r="V155" s="109"/>
      <c r="W155" s="109"/>
      <c r="X155" s="109"/>
      <c r="Y155" s="108" t="s">
        <v>319</v>
      </c>
      <c r="Z155" s="108" t="s">
        <v>319</v>
      </c>
      <c r="AA155" s="108" t="s">
        <v>319</v>
      </c>
      <c r="AB155" s="108" t="s">
        <v>319</v>
      </c>
      <c r="AC155" s="108" t="s">
        <v>319</v>
      </c>
      <c r="AD155" s="108" t="s">
        <v>319</v>
      </c>
    </row>
    <row r="156" spans="1:30" ht="12.75">
      <c r="A156" s="196">
        <v>133</v>
      </c>
      <c r="B156" s="238" t="s">
        <v>351</v>
      </c>
      <c r="C156" s="233" t="s">
        <v>321</v>
      </c>
      <c r="D156" s="336">
        <v>2012</v>
      </c>
      <c r="E156" s="234">
        <v>19.3</v>
      </c>
      <c r="F156" s="234">
        <v>18.7</v>
      </c>
      <c r="G156" s="235">
        <v>24.53</v>
      </c>
      <c r="H156" s="235">
        <v>24.35</v>
      </c>
      <c r="I156" s="234">
        <v>7.9</v>
      </c>
      <c r="J156" s="234">
        <v>7.6</v>
      </c>
      <c r="K156" s="234">
        <v>4.5</v>
      </c>
      <c r="L156" s="234"/>
      <c r="M156" s="236">
        <v>112.32</v>
      </c>
      <c r="N156" s="414" t="s">
        <v>85</v>
      </c>
      <c r="O156" s="562"/>
      <c r="P156" s="19"/>
      <c r="S156" s="109"/>
      <c r="T156" s="109"/>
      <c r="U156" s="109"/>
      <c r="V156" s="109"/>
      <c r="W156" s="109"/>
      <c r="X156" s="109"/>
      <c r="Y156" s="108" t="s">
        <v>319</v>
      </c>
      <c r="Z156" s="108" t="s">
        <v>319</v>
      </c>
      <c r="AA156" s="108" t="s">
        <v>319</v>
      </c>
      <c r="AB156" s="108" t="s">
        <v>319</v>
      </c>
      <c r="AC156" s="108" t="s">
        <v>319</v>
      </c>
      <c r="AD156" s="108" t="s">
        <v>319</v>
      </c>
    </row>
    <row r="157" spans="1:30" ht="12.75">
      <c r="A157" s="196">
        <v>134</v>
      </c>
      <c r="B157" s="238" t="s">
        <v>713</v>
      </c>
      <c r="C157" s="233" t="s">
        <v>618</v>
      </c>
      <c r="D157" s="311">
        <v>2013</v>
      </c>
      <c r="E157" s="234">
        <v>21.5</v>
      </c>
      <c r="F157" s="234">
        <v>21.9</v>
      </c>
      <c r="G157" s="235">
        <v>24.79</v>
      </c>
      <c r="H157" s="235">
        <v>25.11</v>
      </c>
      <c r="I157" s="234">
        <v>6.2</v>
      </c>
      <c r="J157" s="234">
        <v>6</v>
      </c>
      <c r="K157" s="234">
        <v>3.5</v>
      </c>
      <c r="L157" s="96"/>
      <c r="M157" s="236">
        <v>112.25</v>
      </c>
      <c r="N157" s="414" t="s">
        <v>85</v>
      </c>
      <c r="O157" s="562"/>
      <c r="P157" s="3"/>
      <c r="S157" s="109"/>
      <c r="T157" s="109"/>
      <c r="U157" s="109"/>
      <c r="V157" s="109"/>
      <c r="W157" s="109"/>
      <c r="X157" s="109"/>
      <c r="Y157" s="108" t="s">
        <v>319</v>
      </c>
      <c r="Z157" s="108" t="s">
        <v>319</v>
      </c>
      <c r="AA157" s="108" t="s">
        <v>319</v>
      </c>
      <c r="AB157" s="108" t="s">
        <v>319</v>
      </c>
      <c r="AC157" s="108" t="s">
        <v>319</v>
      </c>
      <c r="AD157" s="108" t="s">
        <v>319</v>
      </c>
    </row>
    <row r="158" spans="1:30" ht="15" customHeight="1">
      <c r="A158" s="196">
        <v>135</v>
      </c>
      <c r="B158" s="510" t="s">
        <v>761</v>
      </c>
      <c r="C158" s="558" t="s">
        <v>424</v>
      </c>
      <c r="D158" s="613">
        <v>2012</v>
      </c>
      <c r="E158" s="511">
        <v>22.5</v>
      </c>
      <c r="F158" s="511">
        <v>22.1</v>
      </c>
      <c r="G158" s="512">
        <v>24.39</v>
      </c>
      <c r="H158" s="512">
        <v>24.63</v>
      </c>
      <c r="I158" s="511">
        <v>6.7</v>
      </c>
      <c r="J158" s="511">
        <v>6.7</v>
      </c>
      <c r="K158" s="511">
        <v>3</v>
      </c>
      <c r="L158" s="539"/>
      <c r="M158" s="513">
        <v>112.23</v>
      </c>
      <c r="N158" s="560" t="s">
        <v>85</v>
      </c>
      <c r="O158" s="563"/>
      <c r="P158" s="19"/>
      <c r="S158" s="109"/>
      <c r="T158" s="109"/>
      <c r="U158" s="109"/>
      <c r="V158" s="109"/>
      <c r="W158" s="109"/>
      <c r="X158" s="109"/>
      <c r="Y158" s="108" t="s">
        <v>319</v>
      </c>
      <c r="Z158" s="108" t="s">
        <v>319</v>
      </c>
      <c r="AA158" s="108" t="s">
        <v>319</v>
      </c>
      <c r="AB158" s="108" t="s">
        <v>319</v>
      </c>
      <c r="AC158" s="108" t="s">
        <v>319</v>
      </c>
      <c r="AD158" s="108" t="s">
        <v>319</v>
      </c>
    </row>
    <row r="159" spans="1:30" ht="12.75">
      <c r="A159" s="196">
        <v>136</v>
      </c>
      <c r="B159" s="238" t="s">
        <v>511</v>
      </c>
      <c r="C159" s="558" t="s">
        <v>512</v>
      </c>
      <c r="D159" s="311">
        <v>2015</v>
      </c>
      <c r="E159" s="234">
        <v>19.5</v>
      </c>
      <c r="F159" s="234">
        <v>19.9</v>
      </c>
      <c r="G159" s="235">
        <v>25.5</v>
      </c>
      <c r="H159" s="235">
        <v>24.98</v>
      </c>
      <c r="I159" s="234">
        <v>6.4</v>
      </c>
      <c r="J159" s="234">
        <v>6.4</v>
      </c>
      <c r="K159" s="226">
        <v>4</v>
      </c>
      <c r="L159" s="234"/>
      <c r="M159" s="236">
        <v>112.22</v>
      </c>
      <c r="N159" s="560" t="s">
        <v>85</v>
      </c>
      <c r="O159" s="562"/>
      <c r="P159" s="19"/>
      <c r="S159" s="109"/>
      <c r="T159" s="109"/>
      <c r="U159" s="109"/>
      <c r="V159" s="109"/>
      <c r="W159" s="109"/>
      <c r="X159" s="109"/>
      <c r="Y159" s="108" t="s">
        <v>319</v>
      </c>
      <c r="Z159" s="108" t="s">
        <v>319</v>
      </c>
      <c r="AA159" s="108" t="s">
        <v>319</v>
      </c>
      <c r="AB159" s="108" t="s">
        <v>319</v>
      </c>
      <c r="AC159" s="108" t="s">
        <v>319</v>
      </c>
      <c r="AD159" s="108" t="s">
        <v>319</v>
      </c>
    </row>
    <row r="160" spans="1:30" ht="12.75">
      <c r="A160" s="196">
        <v>137</v>
      </c>
      <c r="B160" s="238" t="s">
        <v>735</v>
      </c>
      <c r="C160" s="558" t="s">
        <v>508</v>
      </c>
      <c r="D160" s="311">
        <v>2011</v>
      </c>
      <c r="E160" s="234">
        <v>19.1</v>
      </c>
      <c r="F160" s="234">
        <v>18.3</v>
      </c>
      <c r="G160" s="235">
        <v>25.3</v>
      </c>
      <c r="H160" s="235">
        <v>25.3</v>
      </c>
      <c r="I160" s="234">
        <v>7.3</v>
      </c>
      <c r="J160" s="234">
        <v>7.2</v>
      </c>
      <c r="K160" s="234">
        <v>3</v>
      </c>
      <c r="L160" s="96"/>
      <c r="M160" s="236">
        <v>112.1</v>
      </c>
      <c r="N160" s="560" t="s">
        <v>85</v>
      </c>
      <c r="O160" s="563"/>
      <c r="P160" s="19"/>
      <c r="S160" s="109"/>
      <c r="T160" s="109"/>
      <c r="U160" s="109"/>
      <c r="V160" s="109"/>
      <c r="W160" s="109"/>
      <c r="X160" s="109"/>
      <c r="Y160" s="108" t="s">
        <v>319</v>
      </c>
      <c r="Z160" s="108" t="s">
        <v>319</v>
      </c>
      <c r="AA160" s="108" t="s">
        <v>319</v>
      </c>
      <c r="AB160" s="108" t="s">
        <v>319</v>
      </c>
      <c r="AC160" s="108" t="s">
        <v>319</v>
      </c>
      <c r="AD160" s="108" t="s">
        <v>319</v>
      </c>
    </row>
    <row r="161" spans="1:30" ht="12.75">
      <c r="A161" s="196">
        <v>138</v>
      </c>
      <c r="B161" s="238" t="s">
        <v>714</v>
      </c>
      <c r="C161" s="558" t="s">
        <v>507</v>
      </c>
      <c r="D161" s="311">
        <v>2012</v>
      </c>
      <c r="E161" s="234">
        <v>21</v>
      </c>
      <c r="F161" s="234">
        <v>20.1</v>
      </c>
      <c r="G161" s="235">
        <v>25.09</v>
      </c>
      <c r="H161" s="235">
        <v>25.11</v>
      </c>
      <c r="I161" s="234">
        <v>6.4</v>
      </c>
      <c r="J161" s="234">
        <v>6.3</v>
      </c>
      <c r="K161" s="234">
        <v>3.5</v>
      </c>
      <c r="L161" s="96"/>
      <c r="M161" s="236">
        <v>112.05</v>
      </c>
      <c r="N161" s="560" t="s">
        <v>85</v>
      </c>
      <c r="O161" s="562"/>
      <c r="P161" s="19"/>
      <c r="S161" s="109"/>
      <c r="T161" s="109"/>
      <c r="U161" s="109"/>
      <c r="V161" s="109"/>
      <c r="W161" s="109"/>
      <c r="X161" s="109"/>
      <c r="Y161" s="108" t="s">
        <v>319</v>
      </c>
      <c r="Z161" s="108" t="s">
        <v>319</v>
      </c>
      <c r="AA161" s="108" t="s">
        <v>319</v>
      </c>
      <c r="AB161" s="108" t="s">
        <v>319</v>
      </c>
      <c r="AC161" s="108" t="s">
        <v>319</v>
      </c>
      <c r="AD161" s="108" t="s">
        <v>319</v>
      </c>
    </row>
    <row r="162" spans="1:30" ht="12.75">
      <c r="A162" s="196">
        <v>139</v>
      </c>
      <c r="B162" s="238" t="s">
        <v>715</v>
      </c>
      <c r="C162" s="558" t="s">
        <v>619</v>
      </c>
      <c r="D162" s="311">
        <v>2013</v>
      </c>
      <c r="E162" s="234">
        <v>21.7</v>
      </c>
      <c r="F162" s="234">
        <v>21.7</v>
      </c>
      <c r="G162" s="235">
        <v>23.87</v>
      </c>
      <c r="H162" s="235">
        <v>24.15</v>
      </c>
      <c r="I162" s="234">
        <v>7.4</v>
      </c>
      <c r="J162" s="234">
        <v>7.4</v>
      </c>
      <c r="K162" s="234">
        <v>3.5</v>
      </c>
      <c r="L162" s="96"/>
      <c r="M162" s="236">
        <v>112.03</v>
      </c>
      <c r="N162" s="560" t="s">
        <v>85</v>
      </c>
      <c r="O162" s="562"/>
      <c r="P162" s="19"/>
      <c r="S162" s="109"/>
      <c r="T162" s="109"/>
      <c r="U162" s="109"/>
      <c r="V162" s="109"/>
      <c r="W162" s="109"/>
      <c r="X162" s="109"/>
      <c r="Y162" s="108" t="s">
        <v>319</v>
      </c>
      <c r="Z162" s="108" t="s">
        <v>319</v>
      </c>
      <c r="AA162" s="108" t="s">
        <v>319</v>
      </c>
      <c r="AB162" s="108" t="s">
        <v>319</v>
      </c>
      <c r="AC162" s="108" t="s">
        <v>319</v>
      </c>
      <c r="AD162" s="108" t="s">
        <v>319</v>
      </c>
    </row>
    <row r="163" spans="1:30" ht="12.75">
      <c r="A163" s="196">
        <v>140</v>
      </c>
      <c r="B163" s="238" t="s">
        <v>879</v>
      </c>
      <c r="C163" s="558" t="s">
        <v>456</v>
      </c>
      <c r="D163" s="311">
        <v>2014</v>
      </c>
      <c r="E163" s="234">
        <v>18.1</v>
      </c>
      <c r="F163" s="234">
        <v>18.2</v>
      </c>
      <c r="G163" s="235">
        <v>25.5</v>
      </c>
      <c r="H163" s="235">
        <v>25.4</v>
      </c>
      <c r="I163" s="234">
        <v>7.5</v>
      </c>
      <c r="J163" s="234">
        <v>7.4</v>
      </c>
      <c r="K163" s="234">
        <v>2.5</v>
      </c>
      <c r="L163" s="96"/>
      <c r="M163" s="236">
        <v>111.9</v>
      </c>
      <c r="N163" s="560" t="s">
        <v>85</v>
      </c>
      <c r="O163" s="563"/>
      <c r="P163" s="19"/>
      <c r="S163" s="109"/>
      <c r="T163" s="109"/>
      <c r="U163" s="109"/>
      <c r="V163" s="109"/>
      <c r="W163" s="109"/>
      <c r="X163" s="109"/>
      <c r="Y163" s="108" t="s">
        <v>319</v>
      </c>
      <c r="Z163" s="108" t="s">
        <v>319</v>
      </c>
      <c r="AA163" s="108" t="s">
        <v>319</v>
      </c>
      <c r="AB163" s="108" t="s">
        <v>319</v>
      </c>
      <c r="AC163" s="108" t="s">
        <v>319</v>
      </c>
      <c r="AD163" s="108" t="s">
        <v>319</v>
      </c>
    </row>
    <row r="164" spans="1:30" ht="12.75">
      <c r="A164" s="196">
        <v>141</v>
      </c>
      <c r="B164" s="238" t="s">
        <v>739</v>
      </c>
      <c r="C164" s="594" t="s">
        <v>409</v>
      </c>
      <c r="D164" s="591">
        <v>2015</v>
      </c>
      <c r="E164" s="592">
        <v>16.8</v>
      </c>
      <c r="F164" s="592">
        <v>16.5</v>
      </c>
      <c r="G164" s="593">
        <v>26.81</v>
      </c>
      <c r="H164" s="593">
        <v>26.59</v>
      </c>
      <c r="I164" s="592">
        <v>7</v>
      </c>
      <c r="J164" s="592">
        <v>7</v>
      </c>
      <c r="K164" s="592">
        <v>2</v>
      </c>
      <c r="L164" s="592">
        <v>1</v>
      </c>
      <c r="M164" s="236">
        <v>111.75</v>
      </c>
      <c r="N164" s="483" t="s">
        <v>85</v>
      </c>
      <c r="O164" s="563"/>
      <c r="P164" s="19"/>
      <c r="S164" s="109"/>
      <c r="T164" s="109"/>
      <c r="U164" s="109"/>
      <c r="V164" s="109"/>
      <c r="W164" s="109"/>
      <c r="X164" s="109"/>
      <c r="Y164" s="108" t="s">
        <v>319</v>
      </c>
      <c r="Z164" s="108" t="s">
        <v>319</v>
      </c>
      <c r="AA164" s="108" t="s">
        <v>319</v>
      </c>
      <c r="AB164" s="108" t="s">
        <v>319</v>
      </c>
      <c r="AC164" s="108" t="s">
        <v>319</v>
      </c>
      <c r="AD164" s="108" t="s">
        <v>319</v>
      </c>
    </row>
    <row r="165" spans="1:30" ht="12.75">
      <c r="A165" s="196">
        <v>142</v>
      </c>
      <c r="B165" s="321" t="s">
        <v>504</v>
      </c>
      <c r="C165" s="539" t="s">
        <v>456</v>
      </c>
      <c r="D165" s="159">
        <v>2014</v>
      </c>
      <c r="E165" s="226">
        <v>18.1</v>
      </c>
      <c r="F165" s="226">
        <v>17.7</v>
      </c>
      <c r="G165" s="322">
        <v>26.31</v>
      </c>
      <c r="H165" s="322">
        <v>26.09</v>
      </c>
      <c r="I165" s="159">
        <v>6.8</v>
      </c>
      <c r="J165" s="159">
        <v>6.4</v>
      </c>
      <c r="K165" s="159">
        <v>2</v>
      </c>
      <c r="L165" s="159"/>
      <c r="M165" s="323">
        <v>111.7</v>
      </c>
      <c r="N165" s="560" t="s">
        <v>85</v>
      </c>
      <c r="O165" s="419"/>
      <c r="P165" s="19"/>
      <c r="S165" s="109"/>
      <c r="T165" s="109"/>
      <c r="U165" s="109"/>
      <c r="V165" s="109"/>
      <c r="W165" s="109"/>
      <c r="X165" s="109"/>
      <c r="Y165" s="108" t="s">
        <v>319</v>
      </c>
      <c r="Z165" s="108" t="s">
        <v>319</v>
      </c>
      <c r="AA165" s="108" t="s">
        <v>319</v>
      </c>
      <c r="AB165" s="108" t="s">
        <v>319</v>
      </c>
      <c r="AC165" s="108" t="s">
        <v>319</v>
      </c>
      <c r="AD165" s="108" t="s">
        <v>319</v>
      </c>
    </row>
    <row r="166" spans="1:30" ht="12.75">
      <c r="A166" s="196">
        <v>143</v>
      </c>
      <c r="B166" s="238" t="s">
        <v>549</v>
      </c>
      <c r="C166" s="558" t="s">
        <v>515</v>
      </c>
      <c r="D166" s="311">
        <v>2013</v>
      </c>
      <c r="E166" s="234">
        <v>20.5</v>
      </c>
      <c r="F166" s="234">
        <v>21.3</v>
      </c>
      <c r="G166" s="235">
        <v>24.5</v>
      </c>
      <c r="H166" s="235">
        <v>24</v>
      </c>
      <c r="I166" s="234">
        <v>7.4</v>
      </c>
      <c r="J166" s="234">
        <v>7</v>
      </c>
      <c r="K166" s="226">
        <v>3.5</v>
      </c>
      <c r="L166" s="234"/>
      <c r="M166" s="236">
        <v>111.55</v>
      </c>
      <c r="N166" s="560" t="s">
        <v>85</v>
      </c>
      <c r="O166" s="562"/>
      <c r="P166" s="19"/>
      <c r="S166" s="109"/>
      <c r="T166" s="109"/>
      <c r="U166" s="109"/>
      <c r="V166" s="109"/>
      <c r="W166" s="109"/>
      <c r="X166" s="109"/>
      <c r="Y166" s="108" t="s">
        <v>319</v>
      </c>
      <c r="Z166" s="108" t="s">
        <v>319</v>
      </c>
      <c r="AA166" s="108" t="s">
        <v>319</v>
      </c>
      <c r="AB166" s="108" t="s">
        <v>319</v>
      </c>
      <c r="AC166" s="108" t="s">
        <v>319</v>
      </c>
      <c r="AD166" s="108" t="s">
        <v>319</v>
      </c>
    </row>
    <row r="167" spans="1:30" ht="15" customHeight="1">
      <c r="A167" s="196">
        <v>144</v>
      </c>
      <c r="B167" s="238" t="s">
        <v>902</v>
      </c>
      <c r="C167" s="233" t="s">
        <v>456</v>
      </c>
      <c r="D167" s="311">
        <v>2015</v>
      </c>
      <c r="E167" s="234">
        <v>20</v>
      </c>
      <c r="F167" s="234">
        <v>20.5</v>
      </c>
      <c r="G167" s="235">
        <v>24</v>
      </c>
      <c r="H167" s="235">
        <v>24.6</v>
      </c>
      <c r="I167" s="234">
        <v>7.2</v>
      </c>
      <c r="J167" s="234">
        <v>7.2</v>
      </c>
      <c r="K167" s="234">
        <v>4</v>
      </c>
      <c r="L167" s="96"/>
      <c r="M167" s="236">
        <v>111.55</v>
      </c>
      <c r="N167" s="560" t="s">
        <v>85</v>
      </c>
      <c r="O167" s="563"/>
      <c r="P167" s="19"/>
      <c r="S167" s="109"/>
      <c r="T167" s="109"/>
      <c r="U167" s="109"/>
      <c r="V167" s="109"/>
      <c r="W167" s="109"/>
      <c r="X167" s="109"/>
      <c r="Y167" s="108" t="s">
        <v>319</v>
      </c>
      <c r="Z167" s="108" t="s">
        <v>319</v>
      </c>
      <c r="AA167" s="108" t="s">
        <v>319</v>
      </c>
      <c r="AB167" s="108" t="s">
        <v>319</v>
      </c>
      <c r="AC167" s="108" t="s">
        <v>319</v>
      </c>
      <c r="AD167" s="108" t="s">
        <v>319</v>
      </c>
    </row>
    <row r="168" spans="1:30" ht="12.75">
      <c r="A168" s="196">
        <v>145</v>
      </c>
      <c r="B168" s="238" t="s">
        <v>926</v>
      </c>
      <c r="C168" s="233" t="s">
        <v>359</v>
      </c>
      <c r="D168" s="311">
        <v>2014</v>
      </c>
      <c r="E168" s="234">
        <v>20</v>
      </c>
      <c r="F168" s="234">
        <v>20.3</v>
      </c>
      <c r="G168" s="235">
        <v>25.01</v>
      </c>
      <c r="H168" s="235">
        <v>25.04</v>
      </c>
      <c r="I168" s="234">
        <v>6.7</v>
      </c>
      <c r="J168" s="234">
        <v>6.6</v>
      </c>
      <c r="K168" s="234">
        <v>4</v>
      </c>
      <c r="L168" s="226">
        <v>1</v>
      </c>
      <c r="M168" s="236">
        <v>111.53</v>
      </c>
      <c r="N168" s="560" t="s">
        <v>85</v>
      </c>
      <c r="O168" s="563"/>
      <c r="P168" s="19"/>
      <c r="S168" s="109"/>
      <c r="T168" s="109"/>
      <c r="U168" s="109"/>
      <c r="V168" s="109"/>
      <c r="W168" s="109"/>
      <c r="X168" s="109"/>
      <c r="Y168" s="108" t="s">
        <v>319</v>
      </c>
      <c r="Z168" s="108" t="s">
        <v>319</v>
      </c>
      <c r="AA168" s="108" t="s">
        <v>319</v>
      </c>
      <c r="AB168" s="108" t="s">
        <v>319</v>
      </c>
      <c r="AC168" s="108" t="s">
        <v>319</v>
      </c>
      <c r="AD168" s="108" t="s">
        <v>319</v>
      </c>
    </row>
    <row r="169" spans="1:30" ht="12.75">
      <c r="A169" s="196">
        <v>146</v>
      </c>
      <c r="B169" s="238" t="s">
        <v>730</v>
      </c>
      <c r="C169" s="233" t="s">
        <v>508</v>
      </c>
      <c r="D169" s="336">
        <v>2009</v>
      </c>
      <c r="E169" s="234">
        <v>17.7</v>
      </c>
      <c r="F169" s="234">
        <v>17.8</v>
      </c>
      <c r="G169" s="235">
        <v>25.44</v>
      </c>
      <c r="H169" s="235">
        <v>25.55</v>
      </c>
      <c r="I169" s="234">
        <v>8.2</v>
      </c>
      <c r="J169" s="234">
        <v>8.5</v>
      </c>
      <c r="K169" s="234">
        <v>1</v>
      </c>
      <c r="L169" s="234">
        <v>0.5</v>
      </c>
      <c r="M169" s="236">
        <v>111.44</v>
      </c>
      <c r="N169" s="414" t="s">
        <v>85</v>
      </c>
      <c r="O169" s="421"/>
      <c r="P169" s="19"/>
      <c r="S169" s="109"/>
      <c r="T169" s="109"/>
      <c r="U169" s="109"/>
      <c r="V169" s="109"/>
      <c r="W169" s="109"/>
      <c r="X169" s="109"/>
      <c r="Y169" s="108" t="s">
        <v>319</v>
      </c>
      <c r="Z169" s="108" t="s">
        <v>319</v>
      </c>
      <c r="AA169" s="108" t="s">
        <v>319</v>
      </c>
      <c r="AB169" s="108" t="s">
        <v>319</v>
      </c>
      <c r="AC169" s="108" t="s">
        <v>319</v>
      </c>
      <c r="AD169" s="108" t="s">
        <v>319</v>
      </c>
    </row>
    <row r="170" spans="1:30" ht="12.75">
      <c r="A170" s="196">
        <v>147</v>
      </c>
      <c r="B170" s="238" t="s">
        <v>716</v>
      </c>
      <c r="C170" s="233" t="s">
        <v>619</v>
      </c>
      <c r="D170" s="311">
        <v>2014</v>
      </c>
      <c r="E170" s="234">
        <v>18.3</v>
      </c>
      <c r="F170" s="234">
        <v>18.9</v>
      </c>
      <c r="G170" s="235">
        <v>24.36</v>
      </c>
      <c r="H170" s="235">
        <v>25.14</v>
      </c>
      <c r="I170" s="234">
        <v>6.6</v>
      </c>
      <c r="J170" s="234">
        <v>6.7</v>
      </c>
      <c r="K170" s="234">
        <v>5</v>
      </c>
      <c r="L170" s="96"/>
      <c r="M170" s="236">
        <v>111.15</v>
      </c>
      <c r="N170" s="414" t="s">
        <v>85</v>
      </c>
      <c r="O170" s="562"/>
      <c r="P170" s="19"/>
      <c r="S170" s="109"/>
      <c r="T170" s="109"/>
      <c r="U170" s="109"/>
      <c r="V170" s="109"/>
      <c r="W170" s="109"/>
      <c r="X170" s="109"/>
      <c r="Y170" s="108" t="s">
        <v>319</v>
      </c>
      <c r="Z170" s="108" t="s">
        <v>319</v>
      </c>
      <c r="AA170" s="108" t="s">
        <v>319</v>
      </c>
      <c r="AB170" s="108" t="s">
        <v>319</v>
      </c>
      <c r="AC170" s="108" t="s">
        <v>319</v>
      </c>
      <c r="AD170" s="108" t="s">
        <v>319</v>
      </c>
    </row>
    <row r="171" spans="1:30" ht="12.75">
      <c r="A171" s="196">
        <v>148</v>
      </c>
      <c r="B171" s="238" t="s">
        <v>329</v>
      </c>
      <c r="C171" s="233" t="s">
        <v>321</v>
      </c>
      <c r="D171" s="311">
        <v>2014</v>
      </c>
      <c r="E171" s="234">
        <v>19.6</v>
      </c>
      <c r="F171" s="234">
        <v>19.2</v>
      </c>
      <c r="G171" s="235">
        <v>25.07</v>
      </c>
      <c r="H171" s="235">
        <v>25.28</v>
      </c>
      <c r="I171" s="234">
        <v>6.9</v>
      </c>
      <c r="J171" s="234">
        <v>6.8</v>
      </c>
      <c r="K171" s="234">
        <v>3.5</v>
      </c>
      <c r="L171" s="234">
        <v>1</v>
      </c>
      <c r="M171" s="236">
        <v>111.13</v>
      </c>
      <c r="N171" s="414" t="s">
        <v>85</v>
      </c>
      <c r="O171" s="562"/>
      <c r="P171" s="19"/>
      <c r="S171" s="109"/>
      <c r="T171" s="109"/>
      <c r="U171" s="109"/>
      <c r="V171" s="109"/>
      <c r="W171" s="109"/>
      <c r="X171" s="109"/>
      <c r="Y171" s="108" t="s">
        <v>319</v>
      </c>
      <c r="Z171" s="108" t="s">
        <v>319</v>
      </c>
      <c r="AA171" s="108" t="s">
        <v>319</v>
      </c>
      <c r="AB171" s="108" t="s">
        <v>319</v>
      </c>
      <c r="AC171" s="108" t="s">
        <v>319</v>
      </c>
      <c r="AD171" s="108" t="s">
        <v>319</v>
      </c>
    </row>
    <row r="172" spans="1:30" ht="12.75">
      <c r="A172" s="196">
        <v>149</v>
      </c>
      <c r="B172" s="238" t="s">
        <v>550</v>
      </c>
      <c r="C172" s="233" t="s">
        <v>515</v>
      </c>
      <c r="D172" s="336">
        <v>2014</v>
      </c>
      <c r="E172" s="234">
        <v>20.5</v>
      </c>
      <c r="F172" s="234">
        <v>19.5</v>
      </c>
      <c r="G172" s="235">
        <v>24.82</v>
      </c>
      <c r="H172" s="235">
        <v>24.99</v>
      </c>
      <c r="I172" s="234">
        <v>7.1</v>
      </c>
      <c r="J172" s="234">
        <v>7.2</v>
      </c>
      <c r="K172" s="226">
        <v>3</v>
      </c>
      <c r="L172" s="234">
        <v>1</v>
      </c>
      <c r="M172" s="236">
        <v>111.02</v>
      </c>
      <c r="N172" s="414" t="s">
        <v>85</v>
      </c>
      <c r="O172" s="562"/>
      <c r="P172" s="19"/>
      <c r="S172" s="109"/>
      <c r="T172" s="109"/>
      <c r="U172" s="109"/>
      <c r="V172" s="109"/>
      <c r="W172" s="109"/>
      <c r="X172" s="109"/>
      <c r="Y172" s="108" t="s">
        <v>319</v>
      </c>
      <c r="Z172" s="108" t="s">
        <v>319</v>
      </c>
      <c r="AA172" s="108" t="s">
        <v>319</v>
      </c>
      <c r="AB172" s="108" t="s">
        <v>319</v>
      </c>
      <c r="AC172" s="108" t="s">
        <v>319</v>
      </c>
      <c r="AD172" s="108" t="s">
        <v>319</v>
      </c>
    </row>
    <row r="173" spans="1:30" ht="12.75">
      <c r="A173" s="196">
        <v>150</v>
      </c>
      <c r="B173" s="238" t="s">
        <v>717</v>
      </c>
      <c r="C173" s="233" t="s">
        <v>619</v>
      </c>
      <c r="D173" s="311">
        <v>2006</v>
      </c>
      <c r="E173" s="234">
        <v>22.2</v>
      </c>
      <c r="F173" s="234">
        <v>22.1</v>
      </c>
      <c r="G173" s="235">
        <v>23.63</v>
      </c>
      <c r="H173" s="235">
        <v>23.66</v>
      </c>
      <c r="I173" s="234">
        <v>6.7</v>
      </c>
      <c r="J173" s="234">
        <v>6.7</v>
      </c>
      <c r="K173" s="234">
        <v>4.5</v>
      </c>
      <c r="L173" s="96"/>
      <c r="M173" s="236">
        <v>110.99</v>
      </c>
      <c r="N173" s="414" t="s">
        <v>85</v>
      </c>
      <c r="O173" s="562"/>
      <c r="P173" s="19"/>
      <c r="S173" s="109"/>
      <c r="T173" s="109"/>
      <c r="U173" s="109"/>
      <c r="V173" s="109"/>
      <c r="W173" s="109"/>
      <c r="X173" s="109"/>
      <c r="Y173" s="108" t="s">
        <v>319</v>
      </c>
      <c r="Z173" s="108" t="s">
        <v>319</v>
      </c>
      <c r="AA173" s="108" t="s">
        <v>319</v>
      </c>
      <c r="AB173" s="108" t="s">
        <v>319</v>
      </c>
      <c r="AC173" s="108" t="s">
        <v>319</v>
      </c>
      <c r="AD173" s="108" t="s">
        <v>319</v>
      </c>
    </row>
    <row r="174" spans="1:30" ht="12.75">
      <c r="A174" s="196">
        <v>151</v>
      </c>
      <c r="B174" s="321" t="s">
        <v>505</v>
      </c>
      <c r="C174" s="96" t="s">
        <v>409</v>
      </c>
      <c r="D174" s="159">
        <v>2014</v>
      </c>
      <c r="E174" s="226">
        <v>19.8</v>
      </c>
      <c r="F174" s="226">
        <v>19.4</v>
      </c>
      <c r="G174" s="322">
        <v>25.29</v>
      </c>
      <c r="H174" s="322">
        <v>25.38</v>
      </c>
      <c r="I174" s="159">
        <v>6.6</v>
      </c>
      <c r="J174" s="159">
        <v>6.7</v>
      </c>
      <c r="K174" s="159">
        <v>2.5</v>
      </c>
      <c r="L174" s="159">
        <v>0.5</v>
      </c>
      <c r="M174" s="323">
        <v>110.91</v>
      </c>
      <c r="N174" s="414" t="s">
        <v>85</v>
      </c>
      <c r="O174" s="419"/>
      <c r="P174" s="19"/>
      <c r="S174" s="109"/>
      <c r="T174" s="109"/>
      <c r="U174" s="109"/>
      <c r="V174" s="109"/>
      <c r="W174" s="109"/>
      <c r="X174" s="109"/>
      <c r="Y174" s="108" t="s">
        <v>319</v>
      </c>
      <c r="Z174" s="108" t="s">
        <v>319</v>
      </c>
      <c r="AA174" s="108" t="s">
        <v>319</v>
      </c>
      <c r="AB174" s="108" t="s">
        <v>319</v>
      </c>
      <c r="AC174" s="108" t="s">
        <v>319</v>
      </c>
      <c r="AD174" s="108" t="s">
        <v>319</v>
      </c>
    </row>
    <row r="175" spans="1:30" ht="12.75">
      <c r="A175" s="196">
        <v>152</v>
      </c>
      <c r="B175" s="238" t="s">
        <v>879</v>
      </c>
      <c r="C175" s="233" t="s">
        <v>508</v>
      </c>
      <c r="D175" s="311">
        <v>2014</v>
      </c>
      <c r="E175" s="234">
        <v>18.1</v>
      </c>
      <c r="F175" s="234">
        <v>17.7</v>
      </c>
      <c r="G175" s="235">
        <v>25.2</v>
      </c>
      <c r="H175" s="235">
        <v>26.1</v>
      </c>
      <c r="I175" s="234">
        <v>7</v>
      </c>
      <c r="J175" s="234">
        <v>7</v>
      </c>
      <c r="K175" s="234">
        <v>2</v>
      </c>
      <c r="L175" s="96"/>
      <c r="M175" s="236">
        <v>110.85</v>
      </c>
      <c r="N175" s="414" t="s">
        <v>85</v>
      </c>
      <c r="O175" s="563"/>
      <c r="P175" s="19"/>
      <c r="S175" s="109"/>
      <c r="T175" s="109"/>
      <c r="U175" s="109"/>
      <c r="V175" s="109"/>
      <c r="W175" s="109"/>
      <c r="X175" s="109"/>
      <c r="Y175" s="108" t="s">
        <v>319</v>
      </c>
      <c r="Z175" s="108" t="s">
        <v>319</v>
      </c>
      <c r="AA175" s="108" t="s">
        <v>319</v>
      </c>
      <c r="AB175" s="108" t="s">
        <v>319</v>
      </c>
      <c r="AC175" s="108" t="s">
        <v>319</v>
      </c>
      <c r="AD175" s="108" t="s">
        <v>319</v>
      </c>
    </row>
    <row r="176" spans="1:30" ht="12.75">
      <c r="A176" s="196">
        <v>153</v>
      </c>
      <c r="B176" s="238" t="s">
        <v>583</v>
      </c>
      <c r="C176" s="233" t="s">
        <v>456</v>
      </c>
      <c r="D176" s="311">
        <v>2015</v>
      </c>
      <c r="E176" s="234">
        <v>23</v>
      </c>
      <c r="F176" s="234">
        <v>22</v>
      </c>
      <c r="G176" s="235">
        <v>23.69</v>
      </c>
      <c r="H176" s="235">
        <v>24.02</v>
      </c>
      <c r="I176" s="234">
        <v>7</v>
      </c>
      <c r="J176" s="234">
        <v>6.7</v>
      </c>
      <c r="K176" s="336">
        <v>3.5</v>
      </c>
      <c r="L176" s="159">
        <v>0.5</v>
      </c>
      <c r="M176" s="236">
        <v>110.77</v>
      </c>
      <c r="N176" s="484" t="s">
        <v>85</v>
      </c>
      <c r="O176" s="421"/>
      <c r="P176" s="19"/>
      <c r="S176" s="109"/>
      <c r="T176" s="109"/>
      <c r="U176" s="109"/>
      <c r="V176" s="109"/>
      <c r="W176" s="109"/>
      <c r="X176" s="109"/>
      <c r="Y176" s="108" t="s">
        <v>319</v>
      </c>
      <c r="Z176" s="108" t="s">
        <v>319</v>
      </c>
      <c r="AA176" s="108" t="s">
        <v>319</v>
      </c>
      <c r="AB176" s="108" t="s">
        <v>319</v>
      </c>
      <c r="AC176" s="108" t="s">
        <v>319</v>
      </c>
      <c r="AD176" s="108" t="s">
        <v>319</v>
      </c>
    </row>
    <row r="177" spans="1:30" ht="13.5" customHeight="1">
      <c r="A177" s="196">
        <v>154</v>
      </c>
      <c r="B177" s="238" t="s">
        <v>718</v>
      </c>
      <c r="C177" s="233" t="s">
        <v>456</v>
      </c>
      <c r="D177" s="311">
        <v>2015</v>
      </c>
      <c r="E177" s="234">
        <v>19.1</v>
      </c>
      <c r="F177" s="234">
        <v>19.4</v>
      </c>
      <c r="G177" s="235">
        <v>24.92</v>
      </c>
      <c r="H177" s="235">
        <v>24.42</v>
      </c>
      <c r="I177" s="234">
        <v>6.7</v>
      </c>
      <c r="J177" s="234">
        <v>6.8</v>
      </c>
      <c r="K177" s="234">
        <v>4</v>
      </c>
      <c r="L177" s="96"/>
      <c r="M177" s="236">
        <v>110.76</v>
      </c>
      <c r="N177" s="414" t="s">
        <v>85</v>
      </c>
      <c r="O177" s="562"/>
      <c r="P177" s="19"/>
      <c r="S177" s="109"/>
      <c r="T177" s="109"/>
      <c r="U177" s="109"/>
      <c r="V177" s="109"/>
      <c r="W177" s="109"/>
      <c r="X177" s="109"/>
      <c r="Y177" s="108" t="s">
        <v>319</v>
      </c>
      <c r="Z177" s="108" t="s">
        <v>319</v>
      </c>
      <c r="AA177" s="108" t="s">
        <v>319</v>
      </c>
      <c r="AB177" s="108" t="s">
        <v>319</v>
      </c>
      <c r="AC177" s="108" t="s">
        <v>319</v>
      </c>
      <c r="AD177" s="108" t="s">
        <v>319</v>
      </c>
    </row>
    <row r="178" spans="1:30" ht="12.75">
      <c r="A178" s="196">
        <v>155</v>
      </c>
      <c r="B178" s="238" t="s">
        <v>927</v>
      </c>
      <c r="C178" s="233" t="s">
        <v>456</v>
      </c>
      <c r="D178" s="311">
        <v>2012</v>
      </c>
      <c r="E178" s="234">
        <v>20</v>
      </c>
      <c r="F178" s="234">
        <v>20.4</v>
      </c>
      <c r="G178" s="235">
        <v>24.1</v>
      </c>
      <c r="H178" s="235">
        <v>24.3</v>
      </c>
      <c r="I178" s="234">
        <v>6.8</v>
      </c>
      <c r="J178" s="234">
        <v>7</v>
      </c>
      <c r="K178" s="234">
        <v>4</v>
      </c>
      <c r="L178" s="96"/>
      <c r="M178" s="236">
        <v>110.6</v>
      </c>
      <c r="N178" s="414" t="s">
        <v>85</v>
      </c>
      <c r="O178" s="563"/>
      <c r="P178" s="19"/>
      <c r="S178" s="109"/>
      <c r="T178" s="109"/>
      <c r="U178" s="109"/>
      <c r="V178" s="109"/>
      <c r="W178" s="109"/>
      <c r="X178" s="109"/>
      <c r="Y178" s="108" t="s">
        <v>319</v>
      </c>
      <c r="Z178" s="108" t="s">
        <v>319</v>
      </c>
      <c r="AA178" s="108" t="s">
        <v>319</v>
      </c>
      <c r="AB178" s="108" t="s">
        <v>319</v>
      </c>
      <c r="AC178" s="108" t="s">
        <v>319</v>
      </c>
      <c r="AD178" s="108" t="s">
        <v>319</v>
      </c>
    </row>
    <row r="179" spans="1:30" ht="12.75">
      <c r="A179" s="196">
        <v>156</v>
      </c>
      <c r="B179" s="321" t="s">
        <v>506</v>
      </c>
      <c r="C179" s="96" t="s">
        <v>412</v>
      </c>
      <c r="D179" s="159">
        <v>2007</v>
      </c>
      <c r="E179" s="226">
        <v>21.2</v>
      </c>
      <c r="F179" s="226">
        <v>21.3</v>
      </c>
      <c r="G179" s="322">
        <v>24.14</v>
      </c>
      <c r="H179" s="322">
        <v>24.13</v>
      </c>
      <c r="I179" s="159">
        <v>6.9</v>
      </c>
      <c r="J179" s="159">
        <v>6.9</v>
      </c>
      <c r="K179" s="159">
        <v>3</v>
      </c>
      <c r="L179" s="159"/>
      <c r="M179" s="323">
        <v>110.46</v>
      </c>
      <c r="N179" s="414" t="s">
        <v>85</v>
      </c>
      <c r="O179" s="419"/>
      <c r="P179" s="19"/>
      <c r="S179" s="109"/>
      <c r="T179" s="109"/>
      <c r="U179" s="109"/>
      <c r="V179" s="109"/>
      <c r="W179" s="109"/>
      <c r="X179" s="109"/>
      <c r="Y179" s="108" t="s">
        <v>319</v>
      </c>
      <c r="Z179" s="108" t="s">
        <v>319</v>
      </c>
      <c r="AA179" s="108" t="s">
        <v>319</v>
      </c>
      <c r="AB179" s="108" t="s">
        <v>319</v>
      </c>
      <c r="AC179" s="108" t="s">
        <v>319</v>
      </c>
      <c r="AD179" s="108" t="s">
        <v>319</v>
      </c>
    </row>
    <row r="180" spans="1:30" ht="12.75">
      <c r="A180" s="196">
        <v>157</v>
      </c>
      <c r="B180" s="238" t="s">
        <v>897</v>
      </c>
      <c r="C180" s="233" t="s">
        <v>456</v>
      </c>
      <c r="D180" s="311">
        <v>2014</v>
      </c>
      <c r="E180" s="234">
        <v>16.3</v>
      </c>
      <c r="F180" s="234">
        <v>16.4</v>
      </c>
      <c r="G180" s="235">
        <v>25.3</v>
      </c>
      <c r="H180" s="235">
        <v>25.7</v>
      </c>
      <c r="I180" s="234">
        <v>7.5</v>
      </c>
      <c r="J180" s="234">
        <v>7.1</v>
      </c>
      <c r="K180" s="234">
        <v>3</v>
      </c>
      <c r="L180" s="96"/>
      <c r="M180" s="236">
        <v>110.45</v>
      </c>
      <c r="N180" s="91" t="s">
        <v>85</v>
      </c>
      <c r="O180" s="141"/>
      <c r="P180" s="19"/>
      <c r="S180" s="109"/>
      <c r="T180" s="109"/>
      <c r="U180" s="109"/>
      <c r="V180" s="109"/>
      <c r="W180" s="109"/>
      <c r="X180" s="109"/>
      <c r="Y180" s="108" t="s">
        <v>319</v>
      </c>
      <c r="Z180" s="108" t="s">
        <v>319</v>
      </c>
      <c r="AA180" s="108" t="s">
        <v>319</v>
      </c>
      <c r="AB180" s="108" t="s">
        <v>319</v>
      </c>
      <c r="AC180" s="108" t="s">
        <v>319</v>
      </c>
      <c r="AD180" s="108" t="s">
        <v>319</v>
      </c>
    </row>
    <row r="181" spans="1:30" ht="12.75">
      <c r="A181" s="196">
        <v>158</v>
      </c>
      <c r="B181" s="238" t="s">
        <v>395</v>
      </c>
      <c r="C181" s="233" t="s">
        <v>394</v>
      </c>
      <c r="D181" s="311">
        <v>2010</v>
      </c>
      <c r="E181" s="234">
        <v>19.5</v>
      </c>
      <c r="F181" s="234">
        <v>20.2</v>
      </c>
      <c r="G181" s="235">
        <v>25</v>
      </c>
      <c r="H181" s="235">
        <v>24.7</v>
      </c>
      <c r="I181" s="234">
        <v>6.3</v>
      </c>
      <c r="J181" s="234">
        <v>6.6</v>
      </c>
      <c r="K181" s="226">
        <v>3</v>
      </c>
      <c r="L181" s="96"/>
      <c r="M181" s="236">
        <v>110.3</v>
      </c>
      <c r="N181" s="91" t="s">
        <v>85</v>
      </c>
      <c r="O181" s="590"/>
      <c r="P181" s="19"/>
      <c r="S181" s="109"/>
      <c r="T181" s="109"/>
      <c r="U181" s="109"/>
      <c r="V181" s="109"/>
      <c r="W181" s="109"/>
      <c r="X181" s="109"/>
      <c r="Y181" s="108" t="s">
        <v>319</v>
      </c>
      <c r="Z181" s="108" t="s">
        <v>319</v>
      </c>
      <c r="AA181" s="108" t="s">
        <v>319</v>
      </c>
      <c r="AB181" s="108" t="s">
        <v>319</v>
      </c>
      <c r="AC181" s="108" t="s">
        <v>319</v>
      </c>
      <c r="AD181" s="108" t="s">
        <v>319</v>
      </c>
    </row>
    <row r="182" spans="1:30" ht="12.75">
      <c r="A182" s="196">
        <v>159</v>
      </c>
      <c r="B182" s="238" t="s">
        <v>720</v>
      </c>
      <c r="C182" s="233" t="s">
        <v>507</v>
      </c>
      <c r="D182" s="311">
        <v>2012</v>
      </c>
      <c r="E182" s="234">
        <v>18.8</v>
      </c>
      <c r="F182" s="234">
        <v>16</v>
      </c>
      <c r="G182" s="235">
        <v>25.95</v>
      </c>
      <c r="H182" s="235">
        <v>25.63</v>
      </c>
      <c r="I182" s="234">
        <v>7.2</v>
      </c>
      <c r="J182" s="234">
        <v>7.3</v>
      </c>
      <c r="K182" s="234">
        <v>3.5</v>
      </c>
      <c r="L182" s="234">
        <v>2.5</v>
      </c>
      <c r="M182" s="236">
        <v>110.27</v>
      </c>
      <c r="N182" s="91" t="s">
        <v>85</v>
      </c>
      <c r="O182" s="590"/>
      <c r="P182" s="19"/>
      <c r="S182" s="109"/>
      <c r="T182" s="109"/>
      <c r="U182" s="109"/>
      <c r="V182" s="109"/>
      <c r="W182" s="109"/>
      <c r="X182" s="109"/>
      <c r="Y182" s="108" t="s">
        <v>319</v>
      </c>
      <c r="Z182" s="108" t="s">
        <v>319</v>
      </c>
      <c r="AA182" s="108" t="s">
        <v>319</v>
      </c>
      <c r="AB182" s="108" t="s">
        <v>319</v>
      </c>
      <c r="AC182" s="108" t="s">
        <v>319</v>
      </c>
      <c r="AD182" s="108" t="s">
        <v>319</v>
      </c>
    </row>
    <row r="183" spans="1:30" ht="12.75">
      <c r="A183" s="50"/>
      <c r="B183" s="206"/>
      <c r="C183" s="207"/>
      <c r="D183" s="208"/>
      <c r="E183" s="141"/>
      <c r="F183" s="141"/>
      <c r="G183" s="141"/>
      <c r="H183" s="141"/>
      <c r="I183" s="141"/>
      <c r="J183" s="141"/>
      <c r="K183" s="141"/>
      <c r="L183" s="141"/>
      <c r="M183" s="209"/>
      <c r="N183" s="50"/>
      <c r="O183" s="141"/>
      <c r="P183" s="19"/>
      <c r="S183" s="109"/>
      <c r="T183" s="109"/>
      <c r="U183" s="109"/>
      <c r="V183" s="109"/>
      <c r="W183" s="109"/>
      <c r="X183" s="109"/>
      <c r="Y183" s="108" t="s">
        <v>319</v>
      </c>
      <c r="Z183" s="108" t="s">
        <v>319</v>
      </c>
      <c r="AA183" s="108" t="s">
        <v>319</v>
      </c>
      <c r="AB183" s="108" t="s">
        <v>319</v>
      </c>
      <c r="AC183" s="108" t="s">
        <v>319</v>
      </c>
      <c r="AD183" s="108" t="s">
        <v>319</v>
      </c>
    </row>
    <row r="184" spans="1:30" ht="12.75">
      <c r="A184" s="50"/>
      <c r="B184" s="206"/>
      <c r="C184" s="207"/>
      <c r="D184" s="208"/>
      <c r="E184" s="141"/>
      <c r="F184" s="141"/>
      <c r="G184" s="141"/>
      <c r="H184" s="141"/>
      <c r="I184" s="141"/>
      <c r="J184" s="141"/>
      <c r="K184" s="141"/>
      <c r="L184" s="141"/>
      <c r="M184" s="209"/>
      <c r="N184" s="50"/>
      <c r="O184" s="19"/>
      <c r="P184" s="19"/>
      <c r="S184" s="109"/>
      <c r="T184" s="109"/>
      <c r="U184" s="109"/>
      <c r="V184" s="109"/>
      <c r="W184" s="109"/>
      <c r="X184" s="109"/>
      <c r="Y184" s="108" t="s">
        <v>319</v>
      </c>
      <c r="Z184" s="108" t="s">
        <v>319</v>
      </c>
      <c r="AA184" s="108" t="s">
        <v>319</v>
      </c>
      <c r="AB184" s="108" t="s">
        <v>319</v>
      </c>
      <c r="AC184" s="108" t="s">
        <v>319</v>
      </c>
      <c r="AD184" s="108" t="s">
        <v>319</v>
      </c>
    </row>
    <row r="185" spans="1:30" ht="12.75">
      <c r="A185" s="50"/>
      <c r="B185" s="206"/>
      <c r="C185" s="207"/>
      <c r="D185" s="208"/>
      <c r="E185" s="141"/>
      <c r="F185" s="141"/>
      <c r="G185" s="141"/>
      <c r="H185" s="141"/>
      <c r="I185" s="141"/>
      <c r="J185" s="141"/>
      <c r="K185" s="141"/>
      <c r="L185" s="141"/>
      <c r="M185" s="209"/>
      <c r="N185" s="50"/>
      <c r="O185" s="141"/>
      <c r="P185" s="19"/>
      <c r="S185" s="109"/>
      <c r="T185" s="109"/>
      <c r="U185" s="109"/>
      <c r="V185" s="109"/>
      <c r="W185" s="109"/>
      <c r="X185" s="109"/>
      <c r="Y185" s="108" t="s">
        <v>319</v>
      </c>
      <c r="Z185" s="108" t="s">
        <v>319</v>
      </c>
      <c r="AA185" s="108" t="s">
        <v>319</v>
      </c>
      <c r="AB185" s="108" t="s">
        <v>319</v>
      </c>
      <c r="AC185" s="108" t="s">
        <v>319</v>
      </c>
      <c r="AD185" s="108" t="s">
        <v>319</v>
      </c>
    </row>
    <row r="186" spans="1:30" ht="12.75">
      <c r="A186" s="50"/>
      <c r="B186" s="206"/>
      <c r="C186" s="207"/>
      <c r="D186" s="208"/>
      <c r="E186" s="141"/>
      <c r="F186" s="141"/>
      <c r="G186" s="141"/>
      <c r="H186" s="141"/>
      <c r="I186" s="141"/>
      <c r="J186" s="141"/>
      <c r="K186" s="141"/>
      <c r="L186" s="141"/>
      <c r="M186" s="209"/>
      <c r="N186" s="50"/>
      <c r="O186" s="141"/>
      <c r="P186" s="19"/>
      <c r="S186" s="109"/>
      <c r="T186" s="109"/>
      <c r="U186" s="109"/>
      <c r="V186" s="109"/>
      <c r="W186" s="109"/>
      <c r="X186" s="109"/>
      <c r="Y186" s="108" t="s">
        <v>319</v>
      </c>
      <c r="Z186" s="108" t="s">
        <v>319</v>
      </c>
      <c r="AA186" s="108" t="s">
        <v>319</v>
      </c>
      <c r="AB186" s="108" t="s">
        <v>319</v>
      </c>
      <c r="AC186" s="108" t="s">
        <v>319</v>
      </c>
      <c r="AD186" s="108" t="s">
        <v>319</v>
      </c>
    </row>
    <row r="187" spans="1:30" ht="12.75">
      <c r="A187" s="50"/>
      <c r="B187" s="206"/>
      <c r="C187" s="207"/>
      <c r="D187" s="208"/>
      <c r="E187" s="141"/>
      <c r="F187" s="141"/>
      <c r="G187" s="141"/>
      <c r="H187" s="141"/>
      <c r="I187" s="141"/>
      <c r="J187" s="141"/>
      <c r="K187" s="141"/>
      <c r="L187" s="141"/>
      <c r="M187" s="209"/>
      <c r="N187" s="50"/>
      <c r="O187" s="141"/>
      <c r="P187" s="19"/>
      <c r="S187" s="109"/>
      <c r="T187" s="109"/>
      <c r="U187" s="109"/>
      <c r="V187" s="109"/>
      <c r="W187" s="109"/>
      <c r="X187" s="109"/>
      <c r="Y187" s="108" t="s">
        <v>319</v>
      </c>
      <c r="Z187" s="108" t="s">
        <v>319</v>
      </c>
      <c r="AA187" s="108" t="s">
        <v>319</v>
      </c>
      <c r="AB187" s="108" t="s">
        <v>319</v>
      </c>
      <c r="AC187" s="108" t="s">
        <v>319</v>
      </c>
      <c r="AD187" s="108" t="s">
        <v>319</v>
      </c>
    </row>
    <row r="188" spans="1:30" ht="12.75">
      <c r="A188" s="50"/>
      <c r="B188" s="206"/>
      <c r="C188" s="207"/>
      <c r="D188" s="208"/>
      <c r="E188" s="141"/>
      <c r="F188" s="141"/>
      <c r="G188" s="141"/>
      <c r="H188" s="141"/>
      <c r="I188" s="141"/>
      <c r="J188" s="141"/>
      <c r="K188" s="141"/>
      <c r="L188" s="141"/>
      <c r="M188" s="209"/>
      <c r="N188" s="50"/>
      <c r="O188" s="141"/>
      <c r="P188" s="19"/>
      <c r="S188" s="109"/>
      <c r="T188" s="109"/>
      <c r="U188" s="109"/>
      <c r="V188" s="109"/>
      <c r="W188" s="109"/>
      <c r="X188" s="109"/>
      <c r="Y188" s="108" t="s">
        <v>319</v>
      </c>
      <c r="Z188" s="108" t="s">
        <v>319</v>
      </c>
      <c r="AA188" s="108" t="s">
        <v>319</v>
      </c>
      <c r="AB188" s="108" t="s">
        <v>319</v>
      </c>
      <c r="AC188" s="108" t="s">
        <v>319</v>
      </c>
      <c r="AD188" s="108" t="s">
        <v>319</v>
      </c>
    </row>
    <row r="189" spans="1:30" ht="12.75">
      <c r="A189" s="50"/>
      <c r="B189" s="206"/>
      <c r="C189" s="207"/>
      <c r="D189" s="208"/>
      <c r="E189" s="141"/>
      <c r="F189" s="141"/>
      <c r="G189" s="141"/>
      <c r="H189" s="141"/>
      <c r="I189" s="141"/>
      <c r="J189" s="141"/>
      <c r="K189" s="141"/>
      <c r="L189" s="141"/>
      <c r="M189" s="209"/>
      <c r="N189" s="50"/>
      <c r="O189" s="141"/>
      <c r="P189" s="19"/>
      <c r="S189" s="109"/>
      <c r="T189" s="109"/>
      <c r="U189" s="109"/>
      <c r="V189" s="109"/>
      <c r="W189" s="109"/>
      <c r="X189" s="109"/>
      <c r="Y189" s="108" t="s">
        <v>319</v>
      </c>
      <c r="Z189" s="108" t="s">
        <v>319</v>
      </c>
      <c r="AA189" s="108" t="s">
        <v>319</v>
      </c>
      <c r="AB189" s="108" t="s">
        <v>319</v>
      </c>
      <c r="AC189" s="108" t="s">
        <v>319</v>
      </c>
      <c r="AD189" s="108" t="s">
        <v>319</v>
      </c>
    </row>
    <row r="190" spans="1:30" ht="12.75">
      <c r="A190" s="50"/>
      <c r="B190" s="206"/>
      <c r="C190" s="207"/>
      <c r="D190" s="208"/>
      <c r="E190" s="141"/>
      <c r="F190" s="141"/>
      <c r="G190" s="141"/>
      <c r="H190" s="141"/>
      <c r="I190" s="141"/>
      <c r="J190" s="141"/>
      <c r="K190" s="141"/>
      <c r="L190" s="141"/>
      <c r="M190" s="209"/>
      <c r="N190" s="50"/>
      <c r="O190" s="141"/>
      <c r="P190" s="19"/>
      <c r="S190" s="109"/>
      <c r="T190" s="109"/>
      <c r="U190" s="109"/>
      <c r="V190" s="109"/>
      <c r="W190" s="109"/>
      <c r="X190" s="109"/>
      <c r="Y190" s="108" t="s">
        <v>319</v>
      </c>
      <c r="Z190" s="108" t="s">
        <v>319</v>
      </c>
      <c r="AA190" s="108" t="s">
        <v>319</v>
      </c>
      <c r="AB190" s="108" t="s">
        <v>319</v>
      </c>
      <c r="AC190" s="108" t="s">
        <v>319</v>
      </c>
      <c r="AD190" s="108" t="s">
        <v>319</v>
      </c>
    </row>
    <row r="191" spans="1:30" ht="12.75">
      <c r="A191" s="50"/>
      <c r="B191" s="206"/>
      <c r="C191" s="207"/>
      <c r="D191" s="208"/>
      <c r="E191" s="141"/>
      <c r="F191" s="141"/>
      <c r="G191" s="141"/>
      <c r="H191" s="141"/>
      <c r="I191" s="141"/>
      <c r="J191" s="141"/>
      <c r="K191" s="141"/>
      <c r="L191" s="141"/>
      <c r="M191" s="209"/>
      <c r="N191" s="50"/>
      <c r="O191" s="141"/>
      <c r="P191" s="19"/>
      <c r="S191" s="109"/>
      <c r="T191" s="109"/>
      <c r="U191" s="109"/>
      <c r="V191" s="109"/>
      <c r="W191" s="109"/>
      <c r="X191" s="109"/>
      <c r="Y191" s="108" t="s">
        <v>319</v>
      </c>
      <c r="Z191" s="108" t="s">
        <v>319</v>
      </c>
      <c r="AA191" s="108" t="s">
        <v>319</v>
      </c>
      <c r="AB191" s="108" t="s">
        <v>319</v>
      </c>
      <c r="AC191" s="108" t="s">
        <v>319</v>
      </c>
      <c r="AD191" s="108" t="s">
        <v>319</v>
      </c>
    </row>
    <row r="192" spans="1:30" ht="12.75">
      <c r="A192" s="50"/>
      <c r="B192" s="206"/>
      <c r="C192" s="207"/>
      <c r="D192" s="208"/>
      <c r="E192" s="141"/>
      <c r="F192" s="141"/>
      <c r="G192" s="141"/>
      <c r="H192" s="141"/>
      <c r="I192" s="141"/>
      <c r="J192" s="141"/>
      <c r="K192" s="141"/>
      <c r="L192" s="141"/>
      <c r="M192" s="209"/>
      <c r="N192" s="50"/>
      <c r="O192" s="141"/>
      <c r="P192" s="19"/>
      <c r="S192" s="109"/>
      <c r="T192" s="109"/>
      <c r="U192" s="109"/>
      <c r="V192" s="109"/>
      <c r="W192" s="109"/>
      <c r="X192" s="109"/>
      <c r="Y192" s="108" t="s">
        <v>319</v>
      </c>
      <c r="Z192" s="108" t="s">
        <v>319</v>
      </c>
      <c r="AA192" s="108" t="s">
        <v>319</v>
      </c>
      <c r="AB192" s="108" t="s">
        <v>319</v>
      </c>
      <c r="AC192" s="108" t="s">
        <v>319</v>
      </c>
      <c r="AD192" s="108" t="s">
        <v>319</v>
      </c>
    </row>
    <row r="193" spans="1:30" ht="12.75">
      <c r="A193" s="50"/>
      <c r="B193" s="206"/>
      <c r="C193" s="207"/>
      <c r="D193" s="208"/>
      <c r="E193" s="141"/>
      <c r="F193" s="141"/>
      <c r="G193" s="141"/>
      <c r="H193" s="141"/>
      <c r="I193" s="141"/>
      <c r="J193" s="141"/>
      <c r="K193" s="141"/>
      <c r="L193" s="141"/>
      <c r="M193" s="209"/>
      <c r="N193" s="50"/>
      <c r="O193" s="141"/>
      <c r="P193" s="19"/>
      <c r="S193" s="109"/>
      <c r="T193" s="109"/>
      <c r="U193" s="109"/>
      <c r="V193" s="109"/>
      <c r="W193" s="109"/>
      <c r="X193" s="109"/>
      <c r="Y193" s="108" t="s">
        <v>319</v>
      </c>
      <c r="Z193" s="108" t="s">
        <v>319</v>
      </c>
      <c r="AA193" s="108" t="s">
        <v>319</v>
      </c>
      <c r="AB193" s="108" t="s">
        <v>319</v>
      </c>
      <c r="AC193" s="108" t="s">
        <v>319</v>
      </c>
      <c r="AD193" s="108" t="s">
        <v>319</v>
      </c>
    </row>
    <row r="194" spans="1:30" ht="12.75">
      <c r="A194" s="50"/>
      <c r="B194" s="206"/>
      <c r="C194" s="207"/>
      <c r="D194" s="208"/>
      <c r="E194" s="141"/>
      <c r="F194" s="141"/>
      <c r="G194" s="141"/>
      <c r="H194" s="141"/>
      <c r="I194" s="141"/>
      <c r="J194" s="141"/>
      <c r="K194" s="141"/>
      <c r="L194" s="141"/>
      <c r="M194" s="209"/>
      <c r="N194" s="50"/>
      <c r="O194" s="19"/>
      <c r="P194" s="19"/>
      <c r="S194" s="109"/>
      <c r="T194" s="109"/>
      <c r="U194" s="109"/>
      <c r="V194" s="109"/>
      <c r="W194" s="109"/>
      <c r="X194" s="109"/>
      <c r="Y194" s="108" t="s">
        <v>319</v>
      </c>
      <c r="Z194" s="108" t="s">
        <v>319</v>
      </c>
      <c r="AA194" s="108" t="s">
        <v>319</v>
      </c>
      <c r="AB194" s="108" t="s">
        <v>319</v>
      </c>
      <c r="AC194" s="108" t="s">
        <v>319</v>
      </c>
      <c r="AD194" s="108" t="s">
        <v>319</v>
      </c>
    </row>
    <row r="195" spans="1:30" ht="12.75">
      <c r="A195" s="50"/>
      <c r="B195" s="206"/>
      <c r="C195" s="207"/>
      <c r="D195" s="208"/>
      <c r="E195" s="141"/>
      <c r="F195" s="141"/>
      <c r="G195" s="141"/>
      <c r="H195" s="141"/>
      <c r="I195" s="141"/>
      <c r="J195" s="141"/>
      <c r="K195" s="141"/>
      <c r="L195" s="141"/>
      <c r="M195" s="209"/>
      <c r="N195" s="50"/>
      <c r="O195" s="19"/>
      <c r="P195" s="19"/>
      <c r="S195" s="109"/>
      <c r="T195" s="109"/>
      <c r="U195" s="109"/>
      <c r="V195" s="109"/>
      <c r="W195" s="109"/>
      <c r="X195" s="109"/>
      <c r="Y195" s="108" t="s">
        <v>319</v>
      </c>
      <c r="Z195" s="108" t="s">
        <v>319</v>
      </c>
      <c r="AA195" s="108" t="s">
        <v>319</v>
      </c>
      <c r="AB195" s="108" t="s">
        <v>319</v>
      </c>
      <c r="AC195" s="108" t="s">
        <v>319</v>
      </c>
      <c r="AD195" s="108" t="s">
        <v>319</v>
      </c>
    </row>
    <row r="196" spans="1:30" ht="12.75">
      <c r="A196" s="50"/>
      <c r="B196" s="206"/>
      <c r="C196" s="207"/>
      <c r="D196" s="208"/>
      <c r="E196" s="141"/>
      <c r="F196" s="141"/>
      <c r="G196" s="141"/>
      <c r="H196" s="141"/>
      <c r="I196" s="141"/>
      <c r="J196" s="141"/>
      <c r="K196" s="141"/>
      <c r="L196" s="141"/>
      <c r="M196" s="209"/>
      <c r="N196" s="50"/>
      <c r="O196" s="19"/>
      <c r="P196" s="19"/>
      <c r="S196" s="109"/>
      <c r="T196" s="109"/>
      <c r="U196" s="109"/>
      <c r="V196" s="109"/>
      <c r="W196" s="109"/>
      <c r="X196" s="109"/>
      <c r="Y196" s="108" t="s">
        <v>319</v>
      </c>
      <c r="Z196" s="108" t="s">
        <v>319</v>
      </c>
      <c r="AA196" s="108" t="s">
        <v>319</v>
      </c>
      <c r="AB196" s="108" t="s">
        <v>319</v>
      </c>
      <c r="AC196" s="108" t="s">
        <v>319</v>
      </c>
      <c r="AD196" s="108" t="s">
        <v>319</v>
      </c>
    </row>
    <row r="197" spans="1:30" ht="12.75">
      <c r="A197" s="50"/>
      <c r="B197" s="206"/>
      <c r="C197" s="207"/>
      <c r="D197" s="208"/>
      <c r="E197" s="141"/>
      <c r="F197" s="141"/>
      <c r="G197" s="141"/>
      <c r="H197" s="141"/>
      <c r="I197" s="141"/>
      <c r="J197" s="141"/>
      <c r="K197" s="141"/>
      <c r="L197" s="141"/>
      <c r="M197" s="209"/>
      <c r="N197" s="50"/>
      <c r="O197" s="141"/>
      <c r="P197" s="19"/>
      <c r="S197" s="109"/>
      <c r="T197" s="109"/>
      <c r="U197" s="109"/>
      <c r="V197" s="109"/>
      <c r="W197" s="109"/>
      <c r="X197" s="109"/>
      <c r="Y197" s="108" t="s">
        <v>319</v>
      </c>
      <c r="Z197" s="108" t="s">
        <v>319</v>
      </c>
      <c r="AA197" s="108" t="s">
        <v>319</v>
      </c>
      <c r="AB197" s="108" t="s">
        <v>319</v>
      </c>
      <c r="AC197" s="108" t="s">
        <v>319</v>
      </c>
      <c r="AD197" s="108" t="s">
        <v>319</v>
      </c>
    </row>
    <row r="198" spans="1:30" ht="15.75" customHeight="1">
      <c r="A198" s="50"/>
      <c r="B198" s="206"/>
      <c r="C198" s="207"/>
      <c r="D198" s="208"/>
      <c r="E198" s="141"/>
      <c r="F198" s="141"/>
      <c r="G198" s="141"/>
      <c r="H198" s="141"/>
      <c r="I198" s="141"/>
      <c r="J198" s="141"/>
      <c r="K198" s="141"/>
      <c r="L198" s="141"/>
      <c r="M198" s="209"/>
      <c r="N198" s="50"/>
      <c r="O198" s="141"/>
      <c r="P198" s="19"/>
      <c r="S198" s="109"/>
      <c r="T198" s="109"/>
      <c r="U198" s="109"/>
      <c r="V198" s="109"/>
      <c r="W198" s="109"/>
      <c r="X198" s="109"/>
      <c r="Y198" s="108" t="s">
        <v>319</v>
      </c>
      <c r="Z198" s="108" t="s">
        <v>319</v>
      </c>
      <c r="AA198" s="108" t="s">
        <v>319</v>
      </c>
      <c r="AB198" s="108" t="s">
        <v>319</v>
      </c>
      <c r="AC198" s="108" t="s">
        <v>319</v>
      </c>
      <c r="AD198" s="108" t="s">
        <v>319</v>
      </c>
    </row>
    <row r="199" spans="1:30" ht="12.75">
      <c r="A199" s="50"/>
      <c r="B199" s="206"/>
      <c r="C199" s="207"/>
      <c r="D199" s="208"/>
      <c r="E199" s="141"/>
      <c r="F199" s="141"/>
      <c r="G199" s="141"/>
      <c r="H199" s="141"/>
      <c r="I199" s="141"/>
      <c r="J199" s="141"/>
      <c r="K199" s="141"/>
      <c r="L199" s="141"/>
      <c r="M199" s="209"/>
      <c r="N199" s="50"/>
      <c r="O199" s="19"/>
      <c r="P199" s="19"/>
      <c r="S199" s="109"/>
      <c r="T199" s="109"/>
      <c r="U199" s="109"/>
      <c r="V199" s="109"/>
      <c r="W199" s="109"/>
      <c r="X199" s="109"/>
      <c r="Y199" s="108" t="s">
        <v>319</v>
      </c>
      <c r="Z199" s="108" t="s">
        <v>319</v>
      </c>
      <c r="AA199" s="108" t="s">
        <v>319</v>
      </c>
      <c r="AB199" s="108" t="s">
        <v>319</v>
      </c>
      <c r="AC199" s="108" t="s">
        <v>319</v>
      </c>
      <c r="AD199" s="108" t="s">
        <v>319</v>
      </c>
    </row>
    <row r="200" spans="1:30" ht="12.75">
      <c r="A200" s="50"/>
      <c r="B200" s="206"/>
      <c r="C200" s="207"/>
      <c r="D200" s="208"/>
      <c r="E200" s="141"/>
      <c r="F200" s="141"/>
      <c r="G200" s="141"/>
      <c r="H200" s="141"/>
      <c r="I200" s="141"/>
      <c r="J200" s="141"/>
      <c r="K200" s="141"/>
      <c r="L200" s="141"/>
      <c r="M200" s="209"/>
      <c r="N200" s="50"/>
      <c r="O200" s="141"/>
      <c r="P200" s="19"/>
      <c r="S200" s="109"/>
      <c r="T200" s="109"/>
      <c r="U200" s="109"/>
      <c r="V200" s="109"/>
      <c r="W200" s="109"/>
      <c r="X200" s="109"/>
      <c r="Y200" s="108" t="s">
        <v>319</v>
      </c>
      <c r="Z200" s="108" t="s">
        <v>319</v>
      </c>
      <c r="AA200" s="108" t="s">
        <v>319</v>
      </c>
      <c r="AB200" s="108" t="s">
        <v>319</v>
      </c>
      <c r="AC200" s="108" t="s">
        <v>319</v>
      </c>
      <c r="AD200" s="108" t="s">
        <v>319</v>
      </c>
    </row>
    <row r="201" spans="1:30" ht="12.75">
      <c r="A201" s="50"/>
      <c r="B201" s="206"/>
      <c r="C201" s="207"/>
      <c r="D201" s="208"/>
      <c r="E201" s="141"/>
      <c r="F201" s="141"/>
      <c r="G201" s="141"/>
      <c r="H201" s="141"/>
      <c r="I201" s="141"/>
      <c r="J201" s="141"/>
      <c r="K201" s="141"/>
      <c r="L201" s="141"/>
      <c r="M201" s="209"/>
      <c r="N201" s="50"/>
      <c r="O201" s="141"/>
      <c r="P201" s="19"/>
      <c r="S201" s="109"/>
      <c r="T201" s="109"/>
      <c r="U201" s="109"/>
      <c r="V201" s="109"/>
      <c r="W201" s="109"/>
      <c r="X201" s="109"/>
      <c r="Y201" s="108" t="s">
        <v>319</v>
      </c>
      <c r="Z201" s="108" t="s">
        <v>319</v>
      </c>
      <c r="AA201" s="108" t="s">
        <v>319</v>
      </c>
      <c r="AB201" s="108" t="s">
        <v>319</v>
      </c>
      <c r="AC201" s="108" t="s">
        <v>319</v>
      </c>
      <c r="AD201" s="108" t="s">
        <v>319</v>
      </c>
    </row>
    <row r="202" spans="1:30" ht="12.75">
      <c r="A202" s="50"/>
      <c r="B202" s="206"/>
      <c r="C202" s="207"/>
      <c r="D202" s="208"/>
      <c r="E202" s="141"/>
      <c r="F202" s="141"/>
      <c r="G202" s="141"/>
      <c r="H202" s="141"/>
      <c r="I202" s="141"/>
      <c r="J202" s="141"/>
      <c r="K202" s="141"/>
      <c r="L202" s="141"/>
      <c r="M202" s="209"/>
      <c r="N202" s="50"/>
      <c r="O202" s="19"/>
      <c r="P202" s="19"/>
      <c r="S202" s="109"/>
      <c r="T202" s="109"/>
      <c r="U202" s="109"/>
      <c r="V202" s="109"/>
      <c r="W202" s="109"/>
      <c r="X202" s="109"/>
      <c r="Y202" s="108" t="s">
        <v>319</v>
      </c>
      <c r="Z202" s="108" t="s">
        <v>319</v>
      </c>
      <c r="AA202" s="108" t="s">
        <v>319</v>
      </c>
      <c r="AB202" s="108" t="s">
        <v>319</v>
      </c>
      <c r="AC202" s="108" t="s">
        <v>319</v>
      </c>
      <c r="AD202" s="108" t="s">
        <v>319</v>
      </c>
    </row>
    <row r="203" spans="1:30" ht="12.75">
      <c r="A203" s="50"/>
      <c r="B203" s="206"/>
      <c r="C203" s="207"/>
      <c r="D203" s="208"/>
      <c r="E203" s="141"/>
      <c r="F203" s="141"/>
      <c r="G203" s="141"/>
      <c r="H203" s="141"/>
      <c r="I203" s="141"/>
      <c r="J203" s="141"/>
      <c r="K203" s="141"/>
      <c r="L203" s="141"/>
      <c r="M203" s="209"/>
      <c r="N203" s="50"/>
      <c r="O203" s="19"/>
      <c r="P203" s="19"/>
      <c r="S203" s="109"/>
      <c r="T203" s="109"/>
      <c r="U203" s="109"/>
      <c r="V203" s="109"/>
      <c r="W203" s="109"/>
      <c r="X203" s="109"/>
      <c r="Y203" s="108" t="s">
        <v>319</v>
      </c>
      <c r="Z203" s="108" t="s">
        <v>319</v>
      </c>
      <c r="AA203" s="108" t="s">
        <v>319</v>
      </c>
      <c r="AB203" s="108" t="s">
        <v>319</v>
      </c>
      <c r="AC203" s="108" t="s">
        <v>319</v>
      </c>
      <c r="AD203" s="108" t="s">
        <v>319</v>
      </c>
    </row>
    <row r="204" spans="1:30" ht="12.75">
      <c r="A204" s="50"/>
      <c r="B204" s="206"/>
      <c r="C204" s="207"/>
      <c r="D204" s="208"/>
      <c r="E204" s="141"/>
      <c r="F204" s="141"/>
      <c r="G204" s="141"/>
      <c r="H204" s="141"/>
      <c r="I204" s="141"/>
      <c r="J204" s="141"/>
      <c r="K204" s="141"/>
      <c r="L204" s="141"/>
      <c r="M204" s="209"/>
      <c r="N204" s="50"/>
      <c r="O204" s="141"/>
      <c r="P204" s="19"/>
      <c r="S204" s="109"/>
      <c r="T204" s="109"/>
      <c r="U204" s="109"/>
      <c r="V204" s="109"/>
      <c r="W204" s="109"/>
      <c r="X204" s="109"/>
      <c r="Y204" s="108" t="s">
        <v>319</v>
      </c>
      <c r="Z204" s="108" t="s">
        <v>319</v>
      </c>
      <c r="AA204" s="108" t="s">
        <v>319</v>
      </c>
      <c r="AB204" s="108" t="s">
        <v>319</v>
      </c>
      <c r="AC204" s="108" t="s">
        <v>319</v>
      </c>
      <c r="AD204" s="108" t="s">
        <v>319</v>
      </c>
    </row>
    <row r="205" spans="1:30" ht="12.75">
      <c r="A205" s="50"/>
      <c r="B205" s="206"/>
      <c r="C205" s="207"/>
      <c r="D205" s="208"/>
      <c r="E205" s="141"/>
      <c r="F205" s="141"/>
      <c r="G205" s="141"/>
      <c r="H205" s="141"/>
      <c r="I205" s="141"/>
      <c r="J205" s="141"/>
      <c r="K205" s="141"/>
      <c r="L205" s="141"/>
      <c r="M205" s="209"/>
      <c r="N205" s="50"/>
      <c r="O205" s="141"/>
      <c r="P205" s="19"/>
      <c r="S205" s="109"/>
      <c r="T205" s="109"/>
      <c r="U205" s="109"/>
      <c r="V205" s="109"/>
      <c r="W205" s="109"/>
      <c r="X205" s="109"/>
      <c r="Y205" s="108" t="s">
        <v>319</v>
      </c>
      <c r="Z205" s="108" t="s">
        <v>319</v>
      </c>
      <c r="AA205" s="108" t="s">
        <v>319</v>
      </c>
      <c r="AB205" s="108" t="s">
        <v>319</v>
      </c>
      <c r="AC205" s="108" t="s">
        <v>319</v>
      </c>
      <c r="AD205" s="108" t="s">
        <v>319</v>
      </c>
    </row>
    <row r="206" spans="1:30" ht="12.75">
      <c r="A206" s="50"/>
      <c r="B206" s="206"/>
      <c r="C206" s="207"/>
      <c r="D206" s="208"/>
      <c r="E206" s="141"/>
      <c r="F206" s="141"/>
      <c r="G206" s="141"/>
      <c r="H206" s="141"/>
      <c r="I206" s="141"/>
      <c r="J206" s="141"/>
      <c r="K206" s="141"/>
      <c r="L206" s="141"/>
      <c r="M206" s="209"/>
      <c r="N206" s="50"/>
      <c r="O206" s="141"/>
      <c r="P206" s="19"/>
      <c r="S206" s="109"/>
      <c r="T206" s="109"/>
      <c r="U206" s="109"/>
      <c r="V206" s="109"/>
      <c r="W206" s="109"/>
      <c r="X206" s="109"/>
      <c r="Y206" s="108" t="s">
        <v>319</v>
      </c>
      <c r="Z206" s="108" t="s">
        <v>319</v>
      </c>
      <c r="AA206" s="108" t="s">
        <v>319</v>
      </c>
      <c r="AB206" s="108" t="s">
        <v>319</v>
      </c>
      <c r="AC206" s="108" t="s">
        <v>319</v>
      </c>
      <c r="AD206" s="108" t="s">
        <v>319</v>
      </c>
    </row>
    <row r="207" spans="1:30" ht="12.75">
      <c r="A207" s="50"/>
      <c r="B207" s="206"/>
      <c r="C207" s="207"/>
      <c r="D207" s="208"/>
      <c r="E207" s="141"/>
      <c r="F207" s="141"/>
      <c r="G207" s="141"/>
      <c r="H207" s="141"/>
      <c r="I207" s="141"/>
      <c r="J207" s="141"/>
      <c r="K207" s="141"/>
      <c r="L207" s="141"/>
      <c r="M207" s="209"/>
      <c r="N207" s="3"/>
      <c r="O207" s="19"/>
      <c r="P207" s="19"/>
      <c r="S207" s="109"/>
      <c r="T207" s="109"/>
      <c r="U207" s="109"/>
      <c r="V207" s="109"/>
      <c r="W207" s="109"/>
      <c r="X207" s="109"/>
      <c r="Y207" s="108" t="s">
        <v>319</v>
      </c>
      <c r="Z207" s="108" t="s">
        <v>319</v>
      </c>
      <c r="AA207" s="108" t="s">
        <v>319</v>
      </c>
      <c r="AB207" s="108" t="s">
        <v>319</v>
      </c>
      <c r="AC207" s="108" t="s">
        <v>319</v>
      </c>
      <c r="AD207" s="108" t="s">
        <v>319</v>
      </c>
    </row>
    <row r="208" spans="1:30" ht="12.75">
      <c r="A208" s="50"/>
      <c r="B208" s="206"/>
      <c r="C208" s="207"/>
      <c r="D208" s="208"/>
      <c r="E208" s="141"/>
      <c r="F208" s="141"/>
      <c r="G208" s="141"/>
      <c r="H208" s="141"/>
      <c r="I208" s="141"/>
      <c r="J208" s="141"/>
      <c r="K208" s="141"/>
      <c r="L208" s="141"/>
      <c r="M208" s="209"/>
      <c r="N208" s="3"/>
      <c r="O208" s="19"/>
      <c r="P208" s="19"/>
      <c r="S208" s="109"/>
      <c r="T208" s="109"/>
      <c r="U208" s="109"/>
      <c r="V208" s="109"/>
      <c r="W208" s="109"/>
      <c r="X208" s="109"/>
      <c r="Y208" s="108" t="s">
        <v>319</v>
      </c>
      <c r="Z208" s="108" t="s">
        <v>319</v>
      </c>
      <c r="AA208" s="108" t="s">
        <v>319</v>
      </c>
      <c r="AB208" s="108" t="s">
        <v>319</v>
      </c>
      <c r="AC208" s="108" t="s">
        <v>319</v>
      </c>
      <c r="AD208" s="108" t="s">
        <v>319</v>
      </c>
    </row>
    <row r="209" spans="1:30" ht="12.75">
      <c r="A209" s="50"/>
      <c r="B209" s="206"/>
      <c r="C209" s="207"/>
      <c r="D209" s="208"/>
      <c r="E209" s="141"/>
      <c r="F209" s="141"/>
      <c r="G209" s="141"/>
      <c r="H209" s="141"/>
      <c r="I209" s="141"/>
      <c r="J209" s="141"/>
      <c r="K209" s="141"/>
      <c r="L209" s="141"/>
      <c r="M209" s="209"/>
      <c r="N209" s="3"/>
      <c r="O209" s="141"/>
      <c r="P209" s="19"/>
      <c r="S209" s="109"/>
      <c r="T209" s="109"/>
      <c r="U209" s="109"/>
      <c r="V209" s="109"/>
      <c r="W209" s="109"/>
      <c r="X209" s="109"/>
      <c r="Y209" s="108" t="s">
        <v>319</v>
      </c>
      <c r="Z209" s="108" t="s">
        <v>319</v>
      </c>
      <c r="AA209" s="108" t="s">
        <v>319</v>
      </c>
      <c r="AB209" s="108" t="s">
        <v>319</v>
      </c>
      <c r="AC209" s="108" t="s">
        <v>319</v>
      </c>
      <c r="AD209" s="108" t="s">
        <v>319</v>
      </c>
    </row>
    <row r="210" spans="1:30" ht="12.75">
      <c r="A210" s="50"/>
      <c r="B210" s="206"/>
      <c r="C210" s="207"/>
      <c r="D210" s="208"/>
      <c r="E210" s="141"/>
      <c r="F210" s="141"/>
      <c r="G210" s="141"/>
      <c r="H210" s="141"/>
      <c r="I210" s="141"/>
      <c r="J210" s="141"/>
      <c r="K210" s="141"/>
      <c r="L210" s="141"/>
      <c r="M210" s="209"/>
      <c r="N210" s="3"/>
      <c r="O210" s="141"/>
      <c r="P210" s="19"/>
      <c r="S210" s="109"/>
      <c r="T210" s="109"/>
      <c r="U210" s="109"/>
      <c r="V210" s="109"/>
      <c r="W210" s="109"/>
      <c r="X210" s="109"/>
      <c r="Y210" s="108" t="s">
        <v>319</v>
      </c>
      <c r="Z210" s="108" t="s">
        <v>319</v>
      </c>
      <c r="AA210" s="108" t="s">
        <v>319</v>
      </c>
      <c r="AB210" s="108" t="s">
        <v>319</v>
      </c>
      <c r="AC210" s="108" t="s">
        <v>319</v>
      </c>
      <c r="AD210" s="108" t="s">
        <v>319</v>
      </c>
    </row>
    <row r="211" spans="1:30" ht="12.75">
      <c r="A211" s="50"/>
      <c r="B211" s="206"/>
      <c r="C211" s="207"/>
      <c r="D211" s="208"/>
      <c r="E211" s="141"/>
      <c r="F211" s="141"/>
      <c r="G211" s="141"/>
      <c r="H211" s="141"/>
      <c r="I211" s="141"/>
      <c r="J211" s="141"/>
      <c r="K211" s="141"/>
      <c r="L211" s="141"/>
      <c r="M211" s="209"/>
      <c r="N211" s="3"/>
      <c r="O211" s="141"/>
      <c r="P211" s="19"/>
      <c r="S211" s="109"/>
      <c r="T211" s="109"/>
      <c r="U211" s="109"/>
      <c r="V211" s="109"/>
      <c r="W211" s="109"/>
      <c r="X211" s="109"/>
      <c r="Y211" s="108" t="s">
        <v>319</v>
      </c>
      <c r="Z211" s="108" t="s">
        <v>319</v>
      </c>
      <c r="AA211" s="108" t="s">
        <v>319</v>
      </c>
      <c r="AB211" s="108" t="s">
        <v>319</v>
      </c>
      <c r="AC211" s="108" t="s">
        <v>319</v>
      </c>
      <c r="AD211" s="108" t="s">
        <v>319</v>
      </c>
    </row>
    <row r="212" spans="1:30" ht="12.75">
      <c r="A212" s="50"/>
      <c r="B212" s="206"/>
      <c r="C212" s="207"/>
      <c r="D212" s="208"/>
      <c r="E212" s="141"/>
      <c r="F212" s="141"/>
      <c r="G212" s="141"/>
      <c r="H212" s="141"/>
      <c r="I212" s="141"/>
      <c r="J212" s="141"/>
      <c r="K212" s="141"/>
      <c r="L212" s="141"/>
      <c r="M212" s="209"/>
      <c r="N212" s="3"/>
      <c r="O212" s="141"/>
      <c r="P212" s="19"/>
      <c r="S212" s="109"/>
      <c r="T212" s="109"/>
      <c r="U212" s="109"/>
      <c r="V212" s="109"/>
      <c r="W212" s="109"/>
      <c r="X212" s="109"/>
      <c r="Y212" s="108" t="s">
        <v>319</v>
      </c>
      <c r="Z212" s="108" t="s">
        <v>319</v>
      </c>
      <c r="AA212" s="108" t="s">
        <v>319</v>
      </c>
      <c r="AB212" s="108" t="s">
        <v>319</v>
      </c>
      <c r="AC212" s="108" t="s">
        <v>319</v>
      </c>
      <c r="AD212" s="108" t="s">
        <v>319</v>
      </c>
    </row>
    <row r="213" spans="1:30" ht="12.75">
      <c r="A213" s="50"/>
      <c r="B213" s="206"/>
      <c r="C213" s="207"/>
      <c r="D213" s="208"/>
      <c r="E213" s="141"/>
      <c r="F213" s="141"/>
      <c r="G213" s="141"/>
      <c r="H213" s="141"/>
      <c r="I213" s="141"/>
      <c r="J213" s="141"/>
      <c r="K213" s="141"/>
      <c r="L213" s="141"/>
      <c r="M213" s="209"/>
      <c r="N213" s="3"/>
      <c r="O213" s="141"/>
      <c r="P213" s="19"/>
      <c r="S213" s="109"/>
      <c r="T213" s="109"/>
      <c r="U213" s="109"/>
      <c r="V213" s="109"/>
      <c r="W213" s="109"/>
      <c r="X213" s="109"/>
      <c r="Y213" s="108" t="s">
        <v>319</v>
      </c>
      <c r="Z213" s="108" t="s">
        <v>319</v>
      </c>
      <c r="AA213" s="108" t="s">
        <v>319</v>
      </c>
      <c r="AB213" s="108" t="s">
        <v>319</v>
      </c>
      <c r="AC213" s="108" t="s">
        <v>319</v>
      </c>
      <c r="AD213" s="108" t="s">
        <v>319</v>
      </c>
    </row>
    <row r="214" spans="1:30" ht="12.75">
      <c r="A214" s="50"/>
      <c r="B214" s="206"/>
      <c r="C214" s="207"/>
      <c r="D214" s="208"/>
      <c r="E214" s="141"/>
      <c r="F214" s="141"/>
      <c r="G214" s="141"/>
      <c r="H214" s="141"/>
      <c r="I214" s="141"/>
      <c r="J214" s="141"/>
      <c r="K214" s="141"/>
      <c r="L214" s="141"/>
      <c r="M214" s="209"/>
      <c r="N214" s="3"/>
      <c r="O214" s="141"/>
      <c r="P214" s="19"/>
      <c r="S214" s="109"/>
      <c r="T214" s="109"/>
      <c r="U214" s="109"/>
      <c r="V214" s="109"/>
      <c r="W214" s="109"/>
      <c r="X214" s="109"/>
      <c r="Y214" s="108" t="s">
        <v>319</v>
      </c>
      <c r="Z214" s="108" t="s">
        <v>319</v>
      </c>
      <c r="AA214" s="108" t="s">
        <v>319</v>
      </c>
      <c r="AB214" s="108" t="s">
        <v>319</v>
      </c>
      <c r="AC214" s="108" t="s">
        <v>319</v>
      </c>
      <c r="AD214" s="108" t="s">
        <v>319</v>
      </c>
    </row>
    <row r="215" spans="1:30" ht="12.75">
      <c r="A215" s="50"/>
      <c r="B215" s="206"/>
      <c r="C215" s="207"/>
      <c r="D215" s="208"/>
      <c r="E215" s="141"/>
      <c r="F215" s="141"/>
      <c r="G215" s="141"/>
      <c r="H215" s="141"/>
      <c r="I215" s="141"/>
      <c r="J215" s="141"/>
      <c r="K215" s="141"/>
      <c r="L215" s="141"/>
      <c r="M215" s="209"/>
      <c r="N215" s="3"/>
      <c r="O215" s="141"/>
      <c r="P215" s="19"/>
      <c r="S215" s="109"/>
      <c r="T215" s="109"/>
      <c r="U215" s="109"/>
      <c r="V215" s="109"/>
      <c r="W215" s="109"/>
      <c r="X215" s="109"/>
      <c r="Y215" s="108" t="s">
        <v>319</v>
      </c>
      <c r="Z215" s="108" t="s">
        <v>319</v>
      </c>
      <c r="AA215" s="108" t="s">
        <v>319</v>
      </c>
      <c r="AB215" s="108" t="s">
        <v>319</v>
      </c>
      <c r="AC215" s="108" t="s">
        <v>319</v>
      </c>
      <c r="AD215" s="108" t="s">
        <v>319</v>
      </c>
    </row>
    <row r="216" spans="1:30" ht="12.75">
      <c r="A216" s="50"/>
      <c r="B216" s="206"/>
      <c r="C216" s="207"/>
      <c r="D216" s="208"/>
      <c r="E216" s="141"/>
      <c r="F216" s="141"/>
      <c r="G216" s="141"/>
      <c r="H216" s="141"/>
      <c r="I216" s="141"/>
      <c r="J216" s="141"/>
      <c r="K216" s="141"/>
      <c r="L216" s="141"/>
      <c r="M216" s="209"/>
      <c r="N216" s="3"/>
      <c r="O216" s="141"/>
      <c r="P216" s="19"/>
      <c r="S216" s="109"/>
      <c r="T216" s="109"/>
      <c r="U216" s="109"/>
      <c r="V216" s="109"/>
      <c r="W216" s="109"/>
      <c r="X216" s="109"/>
      <c r="Y216" s="108" t="s">
        <v>319</v>
      </c>
      <c r="Z216" s="108" t="s">
        <v>319</v>
      </c>
      <c r="AA216" s="108" t="s">
        <v>319</v>
      </c>
      <c r="AB216" s="108" t="s">
        <v>319</v>
      </c>
      <c r="AC216" s="108" t="s">
        <v>319</v>
      </c>
      <c r="AD216" s="108" t="s">
        <v>319</v>
      </c>
    </row>
    <row r="217" spans="1:30" ht="12.75">
      <c r="A217" s="50"/>
      <c r="B217" s="206"/>
      <c r="C217" s="207"/>
      <c r="D217" s="208"/>
      <c r="E217" s="141"/>
      <c r="F217" s="141"/>
      <c r="G217" s="141"/>
      <c r="H217" s="141"/>
      <c r="I217" s="141"/>
      <c r="J217" s="141"/>
      <c r="K217" s="141"/>
      <c r="L217" s="141"/>
      <c r="M217" s="209"/>
      <c r="N217" s="3"/>
      <c r="O217" s="141"/>
      <c r="P217" s="19"/>
      <c r="S217" s="109"/>
      <c r="T217" s="109"/>
      <c r="U217" s="109"/>
      <c r="V217" s="109"/>
      <c r="W217" s="109"/>
      <c r="X217" s="109"/>
      <c r="Y217" s="108" t="s">
        <v>319</v>
      </c>
      <c r="Z217" s="108" t="s">
        <v>319</v>
      </c>
      <c r="AA217" s="108" t="s">
        <v>319</v>
      </c>
      <c r="AB217" s="108" t="s">
        <v>319</v>
      </c>
      <c r="AC217" s="108" t="s">
        <v>319</v>
      </c>
      <c r="AD217" s="108" t="s">
        <v>319</v>
      </c>
    </row>
    <row r="218" spans="1:30" ht="12.75">
      <c r="A218" s="50"/>
      <c r="B218" s="206"/>
      <c r="C218" s="207"/>
      <c r="D218" s="208"/>
      <c r="E218" s="141"/>
      <c r="F218" s="141"/>
      <c r="G218" s="141"/>
      <c r="H218" s="141"/>
      <c r="I218" s="141"/>
      <c r="J218" s="141"/>
      <c r="K218" s="141"/>
      <c r="L218" s="141"/>
      <c r="M218" s="209"/>
      <c r="N218" s="3"/>
      <c r="O218" s="141"/>
      <c r="P218" s="19"/>
      <c r="S218" s="109"/>
      <c r="T218" s="109"/>
      <c r="U218" s="109"/>
      <c r="V218" s="109"/>
      <c r="W218" s="109"/>
      <c r="X218" s="109"/>
      <c r="Y218" s="108" t="s">
        <v>319</v>
      </c>
      <c r="Z218" s="108" t="s">
        <v>319</v>
      </c>
      <c r="AA218" s="108" t="s">
        <v>319</v>
      </c>
      <c r="AB218" s="108" t="s">
        <v>319</v>
      </c>
      <c r="AC218" s="108" t="s">
        <v>319</v>
      </c>
      <c r="AD218" s="108" t="s">
        <v>319</v>
      </c>
    </row>
    <row r="219" spans="1:30" ht="12.75">
      <c r="A219" s="50"/>
      <c r="B219" s="206"/>
      <c r="C219" s="207"/>
      <c r="D219" s="208"/>
      <c r="E219" s="141"/>
      <c r="F219" s="141"/>
      <c r="G219" s="141"/>
      <c r="H219" s="141"/>
      <c r="I219" s="141"/>
      <c r="J219" s="141"/>
      <c r="K219" s="141"/>
      <c r="L219" s="141"/>
      <c r="M219" s="209"/>
      <c r="N219" s="3"/>
      <c r="O219" s="141"/>
      <c r="P219" s="19"/>
      <c r="S219" s="109"/>
      <c r="T219" s="109"/>
      <c r="U219" s="109"/>
      <c r="V219" s="109"/>
      <c r="W219" s="109"/>
      <c r="X219" s="109"/>
      <c r="Y219" s="108" t="s">
        <v>319</v>
      </c>
      <c r="Z219" s="108" t="s">
        <v>319</v>
      </c>
      <c r="AA219" s="108" t="s">
        <v>319</v>
      </c>
      <c r="AB219" s="108" t="s">
        <v>319</v>
      </c>
      <c r="AC219" s="108" t="s">
        <v>319</v>
      </c>
      <c r="AD219" s="108" t="s">
        <v>319</v>
      </c>
    </row>
    <row r="220" spans="1:30" ht="12.75">
      <c r="A220" s="50"/>
      <c r="B220" s="206"/>
      <c r="C220" s="207"/>
      <c r="D220" s="208"/>
      <c r="E220" s="141"/>
      <c r="F220" s="141"/>
      <c r="G220" s="141"/>
      <c r="H220" s="141"/>
      <c r="I220" s="141"/>
      <c r="J220" s="141"/>
      <c r="K220" s="141"/>
      <c r="L220" s="141"/>
      <c r="M220" s="209"/>
      <c r="N220" s="3"/>
      <c r="O220" s="141"/>
      <c r="P220" s="19"/>
      <c r="S220" s="109"/>
      <c r="T220" s="109"/>
      <c r="U220" s="109"/>
      <c r="V220" s="109"/>
      <c r="W220" s="109"/>
      <c r="X220" s="109"/>
      <c r="Y220" s="108" t="s">
        <v>319</v>
      </c>
      <c r="Z220" s="108" t="s">
        <v>319</v>
      </c>
      <c r="AA220" s="108" t="s">
        <v>319</v>
      </c>
      <c r="AB220" s="108" t="s">
        <v>319</v>
      </c>
      <c r="AC220" s="108" t="s">
        <v>319</v>
      </c>
      <c r="AD220" s="108" t="s">
        <v>319</v>
      </c>
    </row>
    <row r="221" spans="1:30" ht="12.75">
      <c r="A221" s="50"/>
      <c r="B221" s="206"/>
      <c r="C221" s="207"/>
      <c r="D221" s="208"/>
      <c r="E221" s="141"/>
      <c r="F221" s="141"/>
      <c r="G221" s="141"/>
      <c r="H221" s="141"/>
      <c r="I221" s="141"/>
      <c r="J221" s="141"/>
      <c r="K221" s="141"/>
      <c r="L221" s="141"/>
      <c r="M221" s="209"/>
      <c r="N221" s="3"/>
      <c r="O221" s="141"/>
      <c r="P221" s="19"/>
      <c r="S221" s="109"/>
      <c r="T221" s="109"/>
      <c r="U221" s="109"/>
      <c r="V221" s="109"/>
      <c r="W221" s="109"/>
      <c r="X221" s="109"/>
      <c r="Y221" s="108" t="s">
        <v>319</v>
      </c>
      <c r="Z221" s="108" t="s">
        <v>319</v>
      </c>
      <c r="AA221" s="108" t="s">
        <v>319</v>
      </c>
      <c r="AB221" s="108" t="s">
        <v>319</v>
      </c>
      <c r="AC221" s="108" t="s">
        <v>319</v>
      </c>
      <c r="AD221" s="108" t="s">
        <v>319</v>
      </c>
    </row>
    <row r="222" spans="1:30" ht="12.75">
      <c r="A222" s="50"/>
      <c r="B222" s="206"/>
      <c r="C222" s="207"/>
      <c r="D222" s="208"/>
      <c r="E222" s="141"/>
      <c r="F222" s="141"/>
      <c r="G222" s="141"/>
      <c r="H222" s="141"/>
      <c r="I222" s="141"/>
      <c r="J222" s="141"/>
      <c r="K222" s="141"/>
      <c r="L222" s="141"/>
      <c r="M222" s="209"/>
      <c r="N222" s="3"/>
      <c r="O222" s="141"/>
      <c r="P222" s="19"/>
      <c r="S222" s="109"/>
      <c r="T222" s="109"/>
      <c r="U222" s="109"/>
      <c r="V222" s="109"/>
      <c r="W222" s="109"/>
      <c r="X222" s="109"/>
      <c r="Y222" s="108" t="s">
        <v>319</v>
      </c>
      <c r="Z222" s="108" t="s">
        <v>319</v>
      </c>
      <c r="AA222" s="108" t="s">
        <v>319</v>
      </c>
      <c r="AB222" s="108" t="s">
        <v>319</v>
      </c>
      <c r="AC222" s="108" t="s">
        <v>319</v>
      </c>
      <c r="AD222" s="108" t="s">
        <v>319</v>
      </c>
    </row>
    <row r="223" spans="1:30" ht="12.75">
      <c r="A223" s="50"/>
      <c r="B223" s="206"/>
      <c r="C223" s="207"/>
      <c r="D223" s="208"/>
      <c r="E223" s="141"/>
      <c r="F223" s="141"/>
      <c r="G223" s="141"/>
      <c r="H223" s="141"/>
      <c r="I223" s="141"/>
      <c r="J223" s="141"/>
      <c r="K223" s="141"/>
      <c r="L223" s="141"/>
      <c r="M223" s="209"/>
      <c r="N223" s="3"/>
      <c r="O223" s="141"/>
      <c r="P223" s="19"/>
      <c r="S223" s="109"/>
      <c r="T223" s="109"/>
      <c r="U223" s="109"/>
      <c r="V223" s="109"/>
      <c r="W223" s="109"/>
      <c r="X223" s="109"/>
      <c r="Y223" s="108" t="s">
        <v>319</v>
      </c>
      <c r="Z223" s="108" t="s">
        <v>319</v>
      </c>
      <c r="AA223" s="108" t="s">
        <v>319</v>
      </c>
      <c r="AB223" s="108" t="s">
        <v>319</v>
      </c>
      <c r="AC223" s="108" t="s">
        <v>319</v>
      </c>
      <c r="AD223" s="108" t="s">
        <v>319</v>
      </c>
    </row>
    <row r="224" spans="1:30" ht="12.75">
      <c r="A224" s="50"/>
      <c r="B224" s="206"/>
      <c r="C224" s="207"/>
      <c r="D224" s="208"/>
      <c r="E224" s="141"/>
      <c r="F224" s="141"/>
      <c r="G224" s="141"/>
      <c r="H224" s="141"/>
      <c r="I224" s="141"/>
      <c r="J224" s="141"/>
      <c r="K224" s="141"/>
      <c r="L224" s="141"/>
      <c r="M224" s="209"/>
      <c r="N224" s="3"/>
      <c r="O224" s="141"/>
      <c r="P224" s="19"/>
      <c r="S224" s="109"/>
      <c r="T224" s="109"/>
      <c r="U224" s="109"/>
      <c r="V224" s="109"/>
      <c r="W224" s="109"/>
      <c r="X224" s="109"/>
      <c r="Y224" s="108" t="s">
        <v>319</v>
      </c>
      <c r="Z224" s="108" t="s">
        <v>319</v>
      </c>
      <c r="AA224" s="108" t="s">
        <v>319</v>
      </c>
      <c r="AB224" s="108" t="s">
        <v>319</v>
      </c>
      <c r="AC224" s="108" t="s">
        <v>319</v>
      </c>
      <c r="AD224" s="108" t="s">
        <v>319</v>
      </c>
    </row>
    <row r="225" spans="1:30" ht="12.75">
      <c r="A225" s="50"/>
      <c r="B225" s="206"/>
      <c r="C225" s="207"/>
      <c r="D225" s="208"/>
      <c r="E225" s="141"/>
      <c r="F225" s="141"/>
      <c r="G225" s="141"/>
      <c r="H225" s="141"/>
      <c r="I225" s="141"/>
      <c r="J225" s="141"/>
      <c r="K225" s="141"/>
      <c r="L225" s="141"/>
      <c r="M225" s="209"/>
      <c r="N225" s="3"/>
      <c r="O225" s="141"/>
      <c r="P225" s="19"/>
      <c r="S225" s="109"/>
      <c r="T225" s="109"/>
      <c r="U225" s="109"/>
      <c r="V225" s="109"/>
      <c r="W225" s="109"/>
      <c r="X225" s="109"/>
      <c r="Y225" s="108" t="s">
        <v>319</v>
      </c>
      <c r="Z225" s="108" t="s">
        <v>319</v>
      </c>
      <c r="AA225" s="108" t="s">
        <v>319</v>
      </c>
      <c r="AB225" s="108" t="s">
        <v>319</v>
      </c>
      <c r="AC225" s="108" t="s">
        <v>319</v>
      </c>
      <c r="AD225" s="108" t="s">
        <v>319</v>
      </c>
    </row>
    <row r="226" spans="1:30" ht="12.75">
      <c r="A226" s="50"/>
      <c r="B226" s="206"/>
      <c r="C226" s="207"/>
      <c r="D226" s="208"/>
      <c r="E226" s="141"/>
      <c r="F226" s="141"/>
      <c r="G226" s="141"/>
      <c r="H226" s="141"/>
      <c r="I226" s="141"/>
      <c r="J226" s="141"/>
      <c r="K226" s="141"/>
      <c r="L226" s="141"/>
      <c r="M226" s="209"/>
      <c r="N226" s="3"/>
      <c r="O226" s="141"/>
      <c r="P226" s="19"/>
      <c r="S226" s="109"/>
      <c r="T226" s="109"/>
      <c r="U226" s="109"/>
      <c r="V226" s="109"/>
      <c r="W226" s="109"/>
      <c r="X226" s="109"/>
      <c r="Y226" s="108" t="s">
        <v>319</v>
      </c>
      <c r="Z226" s="108" t="s">
        <v>319</v>
      </c>
      <c r="AA226" s="108" t="s">
        <v>319</v>
      </c>
      <c r="AB226" s="108" t="s">
        <v>319</v>
      </c>
      <c r="AC226" s="108" t="s">
        <v>319</v>
      </c>
      <c r="AD226" s="108" t="s">
        <v>319</v>
      </c>
    </row>
    <row r="227" spans="1:30" ht="12.75">
      <c r="A227" s="50"/>
      <c r="B227" s="206"/>
      <c r="C227" s="207"/>
      <c r="D227" s="208"/>
      <c r="E227" s="141"/>
      <c r="F227" s="141"/>
      <c r="G227" s="141"/>
      <c r="H227" s="141"/>
      <c r="I227" s="141"/>
      <c r="J227" s="141"/>
      <c r="K227" s="141"/>
      <c r="L227" s="141"/>
      <c r="M227" s="209"/>
      <c r="N227" s="3"/>
      <c r="O227" s="141"/>
      <c r="P227" s="19"/>
      <c r="S227" s="109"/>
      <c r="T227" s="109"/>
      <c r="U227" s="109"/>
      <c r="V227" s="109"/>
      <c r="W227" s="109"/>
      <c r="X227" s="109"/>
      <c r="Y227" s="108" t="s">
        <v>319</v>
      </c>
      <c r="Z227" s="108" t="s">
        <v>319</v>
      </c>
      <c r="AA227" s="108" t="s">
        <v>319</v>
      </c>
      <c r="AB227" s="108" t="s">
        <v>319</v>
      </c>
      <c r="AC227" s="108" t="s">
        <v>319</v>
      </c>
      <c r="AD227" s="108" t="s">
        <v>319</v>
      </c>
    </row>
    <row r="228" spans="1:30" ht="12.75">
      <c r="A228" s="50"/>
      <c r="B228" s="206"/>
      <c r="C228" s="207"/>
      <c r="D228" s="208"/>
      <c r="E228" s="141"/>
      <c r="F228" s="141"/>
      <c r="G228" s="141"/>
      <c r="H228" s="141"/>
      <c r="I228" s="141"/>
      <c r="J228" s="141"/>
      <c r="K228" s="141"/>
      <c r="L228" s="141"/>
      <c r="M228" s="209"/>
      <c r="N228" s="3"/>
      <c r="O228" s="141"/>
      <c r="P228" s="19"/>
      <c r="S228" s="109"/>
      <c r="T228" s="109"/>
      <c r="U228" s="109"/>
      <c r="V228" s="109"/>
      <c r="W228" s="109"/>
      <c r="X228" s="109"/>
      <c r="Y228" s="108" t="s">
        <v>319</v>
      </c>
      <c r="Z228" s="108" t="s">
        <v>319</v>
      </c>
      <c r="AA228" s="108" t="s">
        <v>319</v>
      </c>
      <c r="AB228" s="108" t="s">
        <v>319</v>
      </c>
      <c r="AC228" s="108" t="s">
        <v>319</v>
      </c>
      <c r="AD228" s="108" t="s">
        <v>319</v>
      </c>
    </row>
    <row r="229" spans="1:30" ht="12.75">
      <c r="A229" s="50"/>
      <c r="B229" s="206"/>
      <c r="C229" s="207"/>
      <c r="D229" s="208"/>
      <c r="E229" s="141"/>
      <c r="F229" s="141"/>
      <c r="G229" s="141"/>
      <c r="H229" s="141"/>
      <c r="I229" s="141"/>
      <c r="J229" s="141"/>
      <c r="K229" s="141"/>
      <c r="L229" s="141"/>
      <c r="M229" s="209"/>
      <c r="N229" s="3"/>
      <c r="O229" s="19"/>
      <c r="P229" s="19"/>
      <c r="S229" s="109"/>
      <c r="T229" s="109"/>
      <c r="U229" s="109"/>
      <c r="V229" s="109"/>
      <c r="W229" s="109"/>
      <c r="X229" s="109"/>
      <c r="Y229" s="108" t="s">
        <v>319</v>
      </c>
      <c r="Z229" s="108" t="s">
        <v>319</v>
      </c>
      <c r="AA229" s="108" t="s">
        <v>319</v>
      </c>
      <c r="AB229" s="108" t="s">
        <v>319</v>
      </c>
      <c r="AC229" s="108" t="s">
        <v>319</v>
      </c>
      <c r="AD229" s="108" t="s">
        <v>319</v>
      </c>
    </row>
    <row r="230" spans="1:30" ht="12.75">
      <c r="A230" s="50"/>
      <c r="B230" s="206"/>
      <c r="C230" s="207"/>
      <c r="D230" s="208"/>
      <c r="E230" s="141"/>
      <c r="F230" s="141"/>
      <c r="G230" s="141"/>
      <c r="H230" s="141"/>
      <c r="I230" s="141"/>
      <c r="J230" s="141"/>
      <c r="K230" s="141"/>
      <c r="L230" s="141"/>
      <c r="M230" s="209"/>
      <c r="N230" s="3"/>
      <c r="O230" s="141"/>
      <c r="P230" s="19"/>
      <c r="S230" s="109"/>
      <c r="T230" s="109"/>
      <c r="U230" s="109"/>
      <c r="V230" s="109"/>
      <c r="W230" s="109"/>
      <c r="X230" s="109"/>
      <c r="Y230" s="108" t="s">
        <v>319</v>
      </c>
      <c r="Z230" s="108" t="s">
        <v>319</v>
      </c>
      <c r="AA230" s="108" t="s">
        <v>319</v>
      </c>
      <c r="AB230" s="108" t="s">
        <v>319</v>
      </c>
      <c r="AC230" s="108" t="s">
        <v>319</v>
      </c>
      <c r="AD230" s="108" t="s">
        <v>319</v>
      </c>
    </row>
    <row r="231" spans="1:30" ht="12.75">
      <c r="A231" s="50"/>
      <c r="B231" s="206"/>
      <c r="C231" s="207"/>
      <c r="D231" s="208"/>
      <c r="E231" s="141"/>
      <c r="F231" s="141"/>
      <c r="G231" s="141"/>
      <c r="H231" s="141"/>
      <c r="I231" s="141"/>
      <c r="J231" s="141"/>
      <c r="K231" s="141"/>
      <c r="L231" s="141"/>
      <c r="M231" s="209"/>
      <c r="N231" s="3"/>
      <c r="O231" s="19"/>
      <c r="P231" s="19"/>
      <c r="S231" s="109"/>
      <c r="T231" s="109"/>
      <c r="U231" s="109"/>
      <c r="V231" s="109"/>
      <c r="W231" s="109"/>
      <c r="X231" s="109"/>
      <c r="Y231" s="108" t="s">
        <v>319</v>
      </c>
      <c r="Z231" s="108" t="s">
        <v>319</v>
      </c>
      <c r="AA231" s="108" t="s">
        <v>319</v>
      </c>
      <c r="AB231" s="108" t="s">
        <v>319</v>
      </c>
      <c r="AC231" s="108" t="s">
        <v>319</v>
      </c>
      <c r="AD231" s="108" t="s">
        <v>319</v>
      </c>
    </row>
    <row r="232" spans="1:30" ht="12.75">
      <c r="A232" s="50"/>
      <c r="B232" s="206"/>
      <c r="C232" s="207"/>
      <c r="D232" s="208"/>
      <c r="E232" s="141"/>
      <c r="F232" s="141"/>
      <c r="G232" s="141"/>
      <c r="H232" s="141"/>
      <c r="I232" s="141"/>
      <c r="J232" s="141"/>
      <c r="K232" s="141"/>
      <c r="L232" s="141"/>
      <c r="M232" s="209"/>
      <c r="N232" s="3"/>
      <c r="O232" s="19"/>
      <c r="P232" s="19"/>
      <c r="S232" s="109"/>
      <c r="T232" s="109"/>
      <c r="U232" s="109"/>
      <c r="V232" s="109"/>
      <c r="W232" s="109"/>
      <c r="X232" s="109"/>
      <c r="Y232" s="108" t="s">
        <v>319</v>
      </c>
      <c r="Z232" s="108" t="s">
        <v>319</v>
      </c>
      <c r="AA232" s="108" t="s">
        <v>319</v>
      </c>
      <c r="AB232" s="108" t="s">
        <v>319</v>
      </c>
      <c r="AC232" s="108" t="s">
        <v>319</v>
      </c>
      <c r="AD232" s="108" t="s">
        <v>319</v>
      </c>
    </row>
    <row r="233" spans="1:30" ht="12.75">
      <c r="A233" s="50"/>
      <c r="B233" s="206"/>
      <c r="C233" s="207"/>
      <c r="D233" s="208"/>
      <c r="E233" s="141"/>
      <c r="F233" s="141"/>
      <c r="G233" s="141"/>
      <c r="H233" s="141"/>
      <c r="I233" s="141"/>
      <c r="J233" s="141"/>
      <c r="K233" s="141"/>
      <c r="L233" s="141"/>
      <c r="M233" s="209"/>
      <c r="N233" s="3"/>
      <c r="O233" s="141"/>
      <c r="P233" s="19"/>
      <c r="S233" s="109"/>
      <c r="T233" s="109"/>
      <c r="U233" s="109"/>
      <c r="V233" s="109"/>
      <c r="W233" s="109"/>
      <c r="X233" s="109"/>
      <c r="Y233" s="108" t="s">
        <v>319</v>
      </c>
      <c r="Z233" s="108" t="s">
        <v>319</v>
      </c>
      <c r="AA233" s="108" t="s">
        <v>319</v>
      </c>
      <c r="AB233" s="108" t="s">
        <v>319</v>
      </c>
      <c r="AC233" s="108" t="s">
        <v>319</v>
      </c>
      <c r="AD233" s="108" t="s">
        <v>319</v>
      </c>
    </row>
    <row r="234" spans="1:30" ht="12.75">
      <c r="A234" s="50"/>
      <c r="B234" s="206"/>
      <c r="C234" s="207"/>
      <c r="D234" s="208"/>
      <c r="E234" s="141"/>
      <c r="F234" s="141"/>
      <c r="G234" s="141"/>
      <c r="H234" s="141"/>
      <c r="I234" s="141"/>
      <c r="J234" s="141"/>
      <c r="K234" s="141"/>
      <c r="L234" s="141"/>
      <c r="M234" s="209"/>
      <c r="N234" s="3"/>
      <c r="O234" s="141"/>
      <c r="P234" s="19"/>
      <c r="S234" s="109"/>
      <c r="T234" s="109"/>
      <c r="U234" s="109"/>
      <c r="V234" s="109"/>
      <c r="W234" s="109"/>
      <c r="X234" s="109"/>
      <c r="Y234" s="108" t="s">
        <v>319</v>
      </c>
      <c r="Z234" s="108" t="s">
        <v>319</v>
      </c>
      <c r="AA234" s="108" t="s">
        <v>319</v>
      </c>
      <c r="AB234" s="108" t="s">
        <v>319</v>
      </c>
      <c r="AC234" s="108" t="s">
        <v>319</v>
      </c>
      <c r="AD234" s="108" t="s">
        <v>319</v>
      </c>
    </row>
    <row r="235" spans="15:30" ht="12.75">
      <c r="O235" s="19"/>
      <c r="P235" s="19"/>
      <c r="S235" s="109"/>
      <c r="T235" s="109"/>
      <c r="U235" s="109"/>
      <c r="V235" s="109"/>
      <c r="W235" s="109"/>
      <c r="X235" s="109"/>
      <c r="Y235" s="108" t="s">
        <v>319</v>
      </c>
      <c r="Z235" s="108" t="s">
        <v>319</v>
      </c>
      <c r="AA235" s="108" t="s">
        <v>319</v>
      </c>
      <c r="AB235" s="108" t="s">
        <v>319</v>
      </c>
      <c r="AC235" s="108" t="s">
        <v>319</v>
      </c>
      <c r="AD235" s="108" t="s">
        <v>319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T4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.28125" style="0" customWidth="1"/>
    <col min="2" max="2" width="22.8515625" style="0" customWidth="1"/>
    <col min="3" max="3" width="12.140625" style="0" customWidth="1"/>
    <col min="4" max="4" width="11.140625" style="0" customWidth="1"/>
  </cols>
  <sheetData>
    <row r="4" spans="1:11" ht="15.75">
      <c r="A4" s="291" t="s">
        <v>958</v>
      </c>
      <c r="B4" s="291"/>
      <c r="C4" s="291"/>
      <c r="D4" s="614"/>
      <c r="E4" s="291" t="s">
        <v>156</v>
      </c>
      <c r="F4" s="614"/>
      <c r="G4" s="614"/>
      <c r="H4" s="614"/>
      <c r="I4" s="291" t="s">
        <v>157</v>
      </c>
      <c r="J4" s="614"/>
      <c r="K4" s="614"/>
    </row>
    <row r="6" spans="1:8" ht="12.75">
      <c r="A6" t="s">
        <v>2</v>
      </c>
      <c r="E6" t="s">
        <v>3</v>
      </c>
      <c r="H6" t="s">
        <v>4</v>
      </c>
    </row>
    <row r="7" spans="1:8" ht="12.75">
      <c r="A7" t="s">
        <v>5</v>
      </c>
      <c r="E7" t="s">
        <v>6</v>
      </c>
      <c r="H7" t="s">
        <v>7</v>
      </c>
    </row>
    <row r="8" spans="1:8" ht="12.75">
      <c r="A8" t="s">
        <v>8</v>
      </c>
      <c r="E8" t="s">
        <v>9</v>
      </c>
      <c r="H8" t="s">
        <v>10</v>
      </c>
    </row>
    <row r="9" spans="1:8" ht="12.75">
      <c r="A9" t="s">
        <v>11</v>
      </c>
      <c r="E9" t="s">
        <v>12</v>
      </c>
      <c r="H9" t="s">
        <v>13</v>
      </c>
    </row>
    <row r="10" spans="1:8" ht="12.75">
      <c r="A10" t="s">
        <v>158</v>
      </c>
      <c r="E10" t="s">
        <v>159</v>
      </c>
      <c r="H10" t="s">
        <v>160</v>
      </c>
    </row>
    <row r="11" spans="1:8" ht="12.75">
      <c r="A11" t="s">
        <v>161</v>
      </c>
      <c r="E11" t="s">
        <v>162</v>
      </c>
      <c r="H11" t="s">
        <v>163</v>
      </c>
    </row>
    <row r="12" spans="1:8" ht="12.75">
      <c r="A12" t="s">
        <v>164</v>
      </c>
      <c r="E12" t="s">
        <v>165</v>
      </c>
      <c r="H12" t="s">
        <v>166</v>
      </c>
    </row>
    <row r="13" spans="1:8" ht="12.75">
      <c r="A13" t="s">
        <v>167</v>
      </c>
      <c r="E13" t="s">
        <v>168</v>
      </c>
      <c r="H13" t="s">
        <v>167</v>
      </c>
    </row>
    <row r="14" ht="13.5" thickBot="1"/>
    <row r="15" spans="1:9" ht="13.5" thickBot="1">
      <c r="A15" s="168">
        <v>1</v>
      </c>
      <c r="B15" s="169">
        <v>2</v>
      </c>
      <c r="C15" s="169">
        <v>3</v>
      </c>
      <c r="D15" s="169">
        <v>4</v>
      </c>
      <c r="E15" s="169">
        <v>5</v>
      </c>
      <c r="F15" s="169">
        <v>6</v>
      </c>
      <c r="G15" s="169">
        <v>7</v>
      </c>
      <c r="H15" s="170">
        <v>8</v>
      </c>
      <c r="I15" s="7"/>
    </row>
    <row r="16" spans="1:20" ht="15" customHeight="1">
      <c r="A16" s="262">
        <v>1</v>
      </c>
      <c r="B16" s="487" t="s">
        <v>725</v>
      </c>
      <c r="C16" s="490" t="s">
        <v>508</v>
      </c>
      <c r="D16" s="263">
        <v>2013</v>
      </c>
      <c r="E16" s="264">
        <v>13.62</v>
      </c>
      <c r="F16" s="264">
        <v>7.88</v>
      </c>
      <c r="G16" s="553">
        <v>21.5</v>
      </c>
      <c r="H16" s="492" t="s">
        <v>83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 ht="14.25" customHeight="1">
      <c r="A17" s="269">
        <v>2</v>
      </c>
      <c r="B17" s="457" t="s">
        <v>745</v>
      </c>
      <c r="C17" s="489" t="s">
        <v>508</v>
      </c>
      <c r="D17" s="267">
        <v>2015</v>
      </c>
      <c r="E17" s="268">
        <v>13.62</v>
      </c>
      <c r="F17" s="268">
        <v>7.58</v>
      </c>
      <c r="G17" s="323">
        <v>21.2</v>
      </c>
      <c r="H17" s="458" t="s">
        <v>84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261"/>
    </row>
    <row r="18" spans="1:20" ht="15" customHeight="1">
      <c r="A18" s="413">
        <v>3</v>
      </c>
      <c r="B18" s="270" t="s">
        <v>620</v>
      </c>
      <c r="C18" s="266" t="s">
        <v>412</v>
      </c>
      <c r="D18" s="267">
        <v>2014</v>
      </c>
      <c r="E18" s="268">
        <v>13.69</v>
      </c>
      <c r="F18" s="268">
        <v>7.34</v>
      </c>
      <c r="G18" s="91">
        <v>21.03</v>
      </c>
      <c r="H18" s="91" t="s">
        <v>84</v>
      </c>
      <c r="I18" s="408"/>
      <c r="M18" s="79" t="s">
        <v>319</v>
      </c>
      <c r="N18" s="79" t="s">
        <v>319</v>
      </c>
      <c r="O18" s="79" t="s">
        <v>319</v>
      </c>
      <c r="P18" s="79" t="s">
        <v>319</v>
      </c>
      <c r="Q18" s="79" t="s">
        <v>319</v>
      </c>
      <c r="R18" s="79" t="s">
        <v>319</v>
      </c>
      <c r="S18" s="79" t="s">
        <v>319</v>
      </c>
      <c r="T18" s="78" t="s">
        <v>319</v>
      </c>
    </row>
    <row r="19" spans="1:20" ht="12.75">
      <c r="A19" s="269">
        <v>4</v>
      </c>
      <c r="B19" s="486" t="s">
        <v>323</v>
      </c>
      <c r="C19" s="488" t="s">
        <v>456</v>
      </c>
      <c r="D19" s="455">
        <v>2014</v>
      </c>
      <c r="E19" s="456">
        <v>13.28</v>
      </c>
      <c r="F19" s="456">
        <v>7.54</v>
      </c>
      <c r="G19" s="491">
        <v>20.82</v>
      </c>
      <c r="H19" s="149" t="s">
        <v>85</v>
      </c>
      <c r="I19" s="81" t="s">
        <v>319</v>
      </c>
      <c r="N19" s="78" t="s">
        <v>319</v>
      </c>
      <c r="O19" s="78" t="s">
        <v>319</v>
      </c>
      <c r="P19" s="78" t="s">
        <v>319</v>
      </c>
      <c r="Q19" s="78" t="s">
        <v>319</v>
      </c>
      <c r="R19" s="78" t="s">
        <v>319</v>
      </c>
      <c r="S19" s="78" t="s">
        <v>319</v>
      </c>
      <c r="T19" s="78" t="s">
        <v>319</v>
      </c>
    </row>
    <row r="20" spans="1:20" ht="12.75">
      <c r="A20" s="413">
        <v>5</v>
      </c>
      <c r="B20" s="457" t="s">
        <v>730</v>
      </c>
      <c r="C20" s="454" t="s">
        <v>508</v>
      </c>
      <c r="D20" s="267">
        <v>2014</v>
      </c>
      <c r="E20" s="268">
        <v>13.08</v>
      </c>
      <c r="F20" s="268">
        <v>7.65</v>
      </c>
      <c r="G20" s="91">
        <v>20.73</v>
      </c>
      <c r="H20" s="458" t="s">
        <v>85</v>
      </c>
      <c r="I20" s="81" t="s">
        <v>319</v>
      </c>
      <c r="N20" s="78"/>
      <c r="O20" s="78"/>
      <c r="P20" s="78"/>
      <c r="Q20" s="78"/>
      <c r="R20" s="78"/>
      <c r="S20" s="78"/>
      <c r="T20" s="78" t="s">
        <v>319</v>
      </c>
    </row>
    <row r="21" spans="1:20" ht="12.75">
      <c r="A21" s="269">
        <v>6</v>
      </c>
      <c r="B21" s="457" t="s">
        <v>762</v>
      </c>
      <c r="C21" s="454" t="s">
        <v>508</v>
      </c>
      <c r="D21" s="267">
        <v>2014</v>
      </c>
      <c r="E21" s="268">
        <v>13.35</v>
      </c>
      <c r="F21" s="268">
        <v>7.36</v>
      </c>
      <c r="G21" s="91">
        <v>20.71</v>
      </c>
      <c r="H21" s="458" t="s">
        <v>85</v>
      </c>
      <c r="I21" s="81" t="s">
        <v>319</v>
      </c>
      <c r="N21" s="78"/>
      <c r="O21" s="78"/>
      <c r="P21" s="78"/>
      <c r="Q21" s="78"/>
      <c r="R21" s="78"/>
      <c r="S21" s="78"/>
      <c r="T21" s="78" t="s">
        <v>319</v>
      </c>
    </row>
    <row r="22" spans="1:20" ht="12.75">
      <c r="A22" s="413">
        <v>7</v>
      </c>
      <c r="B22" s="457" t="s">
        <v>745</v>
      </c>
      <c r="C22" s="454" t="s">
        <v>508</v>
      </c>
      <c r="D22" s="267">
        <v>2014</v>
      </c>
      <c r="E22" s="268">
        <v>13.28</v>
      </c>
      <c r="F22" s="268">
        <v>7.38</v>
      </c>
      <c r="G22" s="91">
        <v>20.66</v>
      </c>
      <c r="H22" s="458" t="s">
        <v>85</v>
      </c>
      <c r="I22" s="81" t="s">
        <v>319</v>
      </c>
      <c r="N22" s="78"/>
      <c r="O22" s="78"/>
      <c r="P22" s="78"/>
      <c r="Q22" s="78"/>
      <c r="R22" s="78"/>
      <c r="S22" s="78"/>
      <c r="T22" s="78" t="s">
        <v>319</v>
      </c>
    </row>
    <row r="23" spans="1:20" ht="12.75">
      <c r="A23" s="269">
        <v>8</v>
      </c>
      <c r="B23" s="457" t="s">
        <v>745</v>
      </c>
      <c r="C23" s="454" t="s">
        <v>508</v>
      </c>
      <c r="D23" s="267">
        <v>2013</v>
      </c>
      <c r="E23" s="268">
        <v>13.1</v>
      </c>
      <c r="F23" s="268">
        <v>7.48</v>
      </c>
      <c r="G23" s="91">
        <v>20.58</v>
      </c>
      <c r="H23" s="458" t="s">
        <v>85</v>
      </c>
      <c r="I23" s="81" t="s">
        <v>319</v>
      </c>
      <c r="N23" s="78"/>
      <c r="O23" s="78"/>
      <c r="P23" s="78"/>
      <c r="Q23" s="78"/>
      <c r="R23" s="78"/>
      <c r="S23" s="78"/>
      <c r="T23" s="78" t="s">
        <v>319</v>
      </c>
    </row>
    <row r="24" spans="1:20" ht="12.75">
      <c r="A24" s="413">
        <v>9</v>
      </c>
      <c r="B24" s="270" t="s">
        <v>393</v>
      </c>
      <c r="C24" s="488" t="s">
        <v>392</v>
      </c>
      <c r="D24" s="267">
        <v>2014</v>
      </c>
      <c r="E24" s="268">
        <v>12.83</v>
      </c>
      <c r="F24" s="268">
        <v>7.73</v>
      </c>
      <c r="G24" s="269">
        <v>20.56</v>
      </c>
      <c r="H24" s="269" t="s">
        <v>85</v>
      </c>
      <c r="I24" s="81" t="s">
        <v>319</v>
      </c>
      <c r="N24" s="78"/>
      <c r="O24" s="78"/>
      <c r="P24" s="78"/>
      <c r="Q24" s="78"/>
      <c r="R24" s="78"/>
      <c r="S24" s="78"/>
      <c r="T24" s="78" t="s">
        <v>319</v>
      </c>
    </row>
    <row r="25" spans="1:20" ht="12.75">
      <c r="A25" s="269">
        <v>10</v>
      </c>
      <c r="B25" s="457" t="s">
        <v>725</v>
      </c>
      <c r="C25" s="454" t="s">
        <v>508</v>
      </c>
      <c r="D25" s="267">
        <v>2014</v>
      </c>
      <c r="E25" s="268">
        <v>13.1</v>
      </c>
      <c r="F25" s="268">
        <v>7.44</v>
      </c>
      <c r="G25" s="91">
        <v>20.54</v>
      </c>
      <c r="H25" s="458" t="s">
        <v>85</v>
      </c>
      <c r="I25" s="81" t="s">
        <v>319</v>
      </c>
      <c r="N25" s="78"/>
      <c r="O25" s="78"/>
      <c r="P25" s="78"/>
      <c r="Q25" s="78"/>
      <c r="R25" s="78"/>
      <c r="S25" s="78"/>
      <c r="T25" s="78" t="s">
        <v>319</v>
      </c>
    </row>
    <row r="26" spans="1:20" ht="12.75">
      <c r="A26" s="162"/>
      <c r="I26" s="81" t="s">
        <v>319</v>
      </c>
      <c r="N26" s="78"/>
      <c r="O26" s="78"/>
      <c r="P26" s="78"/>
      <c r="Q26" s="78"/>
      <c r="R26" s="78"/>
      <c r="S26" s="78"/>
      <c r="T26" s="78" t="s">
        <v>319</v>
      </c>
    </row>
    <row r="27" spans="1:20" ht="12.75">
      <c r="A27" s="162"/>
      <c r="B27" s="167"/>
      <c r="C27" s="163"/>
      <c r="D27" s="164"/>
      <c r="E27" s="165"/>
      <c r="F27" s="165"/>
      <c r="G27" s="166"/>
      <c r="H27" s="7"/>
      <c r="I27" s="81" t="s">
        <v>319</v>
      </c>
      <c r="N27" s="78"/>
      <c r="O27" s="78"/>
      <c r="P27" s="78"/>
      <c r="Q27" s="78"/>
      <c r="R27" s="78"/>
      <c r="S27" s="78"/>
      <c r="T27" s="78" t="s">
        <v>319</v>
      </c>
    </row>
    <row r="28" spans="1:20" ht="12.75">
      <c r="A28" s="162"/>
      <c r="B28" s="167"/>
      <c r="C28" s="163"/>
      <c r="D28" s="164"/>
      <c r="E28" s="165"/>
      <c r="F28" s="165"/>
      <c r="G28" s="166"/>
      <c r="H28" s="7"/>
      <c r="I28" s="81" t="s">
        <v>319</v>
      </c>
      <c r="N28" s="78"/>
      <c r="O28" s="78"/>
      <c r="P28" s="78"/>
      <c r="Q28" s="78"/>
      <c r="R28" s="78"/>
      <c r="S28" s="78"/>
      <c r="T28" s="78" t="s">
        <v>319</v>
      </c>
    </row>
    <row r="29" spans="1:20" ht="12.75">
      <c r="A29" s="162"/>
      <c r="B29" s="167"/>
      <c r="C29" s="163"/>
      <c r="D29" s="164"/>
      <c r="E29" s="165"/>
      <c r="F29" s="165"/>
      <c r="G29" s="166"/>
      <c r="H29" s="7"/>
      <c r="I29" s="81" t="s">
        <v>319</v>
      </c>
      <c r="N29" s="78"/>
      <c r="O29" s="78"/>
      <c r="P29" s="78"/>
      <c r="Q29" s="78"/>
      <c r="R29" s="78"/>
      <c r="S29" s="78"/>
      <c r="T29" s="78" t="s">
        <v>319</v>
      </c>
    </row>
    <row r="30" spans="1:20" ht="12.75">
      <c r="A30" s="162"/>
      <c r="B30" s="167"/>
      <c r="C30" s="163"/>
      <c r="D30" s="164"/>
      <c r="E30" s="165"/>
      <c r="F30" s="165"/>
      <c r="G30" s="166"/>
      <c r="H30" s="7"/>
      <c r="I30" s="81" t="s">
        <v>319</v>
      </c>
      <c r="N30" s="78"/>
      <c r="O30" s="78"/>
      <c r="P30" s="78"/>
      <c r="Q30" s="78"/>
      <c r="R30" s="78"/>
      <c r="S30" s="78"/>
      <c r="T30" s="78" t="s">
        <v>319</v>
      </c>
    </row>
    <row r="31" spans="1:20" ht="12.75">
      <c r="A31" s="162"/>
      <c r="B31" s="167"/>
      <c r="C31" s="163"/>
      <c r="D31" s="164"/>
      <c r="E31" s="165"/>
      <c r="F31" s="165"/>
      <c r="G31" s="166"/>
      <c r="H31" s="7"/>
      <c r="I31" s="81" t="s">
        <v>319</v>
      </c>
      <c r="N31" s="78"/>
      <c r="O31" s="78"/>
      <c r="P31" s="78"/>
      <c r="Q31" s="78"/>
      <c r="R31" s="78"/>
      <c r="S31" s="78"/>
      <c r="T31" s="78" t="s">
        <v>319</v>
      </c>
    </row>
    <row r="32" spans="1:20" ht="15" customHeight="1">
      <c r="A32" s="162"/>
      <c r="B32" s="167"/>
      <c r="C32" s="163"/>
      <c r="D32" s="164"/>
      <c r="E32" s="165"/>
      <c r="F32" s="165"/>
      <c r="G32" s="166"/>
      <c r="H32" s="7"/>
      <c r="I32" s="81" t="s">
        <v>319</v>
      </c>
      <c r="N32" s="78"/>
      <c r="O32" s="78"/>
      <c r="P32" s="78"/>
      <c r="Q32" s="78"/>
      <c r="R32" s="78"/>
      <c r="S32" s="78"/>
      <c r="T32" s="78" t="s">
        <v>319</v>
      </c>
    </row>
    <row r="33" spans="1:20" ht="12.75">
      <c r="A33" s="162"/>
      <c r="B33" s="167"/>
      <c r="C33" s="163"/>
      <c r="D33" s="164"/>
      <c r="E33" s="165"/>
      <c r="F33" s="165"/>
      <c r="G33" s="166"/>
      <c r="H33" s="7"/>
      <c r="I33" s="81" t="s">
        <v>319</v>
      </c>
      <c r="N33" s="78"/>
      <c r="O33" s="78"/>
      <c r="P33" s="78"/>
      <c r="Q33" s="78"/>
      <c r="R33" s="78"/>
      <c r="S33" s="78"/>
      <c r="T33" s="78" t="s">
        <v>319</v>
      </c>
    </row>
    <row r="34" spans="1:20" ht="12.75">
      <c r="A34" s="162"/>
      <c r="B34" s="167"/>
      <c r="C34" s="163"/>
      <c r="D34" s="164"/>
      <c r="E34" s="165"/>
      <c r="F34" s="165"/>
      <c r="G34" s="166"/>
      <c r="H34" s="7"/>
      <c r="I34" s="81" t="s">
        <v>319</v>
      </c>
      <c r="N34" s="78"/>
      <c r="O34" s="78"/>
      <c r="P34" s="78"/>
      <c r="Q34" s="78"/>
      <c r="R34" s="78"/>
      <c r="S34" s="78"/>
      <c r="T34" s="78" t="s">
        <v>319</v>
      </c>
    </row>
    <row r="35" spans="1:20" ht="12.75">
      <c r="A35" s="162"/>
      <c r="B35" s="167"/>
      <c r="C35" s="163"/>
      <c r="D35" s="164"/>
      <c r="E35" s="165"/>
      <c r="F35" s="165"/>
      <c r="G35" s="166"/>
      <c r="H35" s="7"/>
      <c r="I35" s="81" t="s">
        <v>319</v>
      </c>
      <c r="N35" s="78"/>
      <c r="O35" s="78"/>
      <c r="P35" s="78"/>
      <c r="Q35" s="78"/>
      <c r="R35" s="78"/>
      <c r="S35" s="78"/>
      <c r="T35" s="78" t="s">
        <v>319</v>
      </c>
    </row>
    <row r="36" spans="1:20" ht="12.75">
      <c r="A36" s="162"/>
      <c r="B36" s="167"/>
      <c r="C36" s="163"/>
      <c r="D36" s="164"/>
      <c r="E36" s="165"/>
      <c r="F36" s="165"/>
      <c r="G36" s="166"/>
      <c r="H36" s="7"/>
      <c r="I36" s="81" t="s">
        <v>319</v>
      </c>
      <c r="N36" s="78"/>
      <c r="O36" s="78"/>
      <c r="P36" s="78"/>
      <c r="Q36" s="78"/>
      <c r="R36" s="78"/>
      <c r="S36" s="78"/>
      <c r="T36" s="78" t="s">
        <v>319</v>
      </c>
    </row>
    <row r="37" spans="1:20" ht="12.75">
      <c r="A37" s="162"/>
      <c r="B37" s="167"/>
      <c r="C37" s="163"/>
      <c r="D37" s="164"/>
      <c r="E37" s="165"/>
      <c r="F37" s="165"/>
      <c r="G37" s="166"/>
      <c r="H37" s="7"/>
      <c r="I37" s="81" t="s">
        <v>319</v>
      </c>
      <c r="N37" s="78"/>
      <c r="O37" s="78"/>
      <c r="P37" s="78"/>
      <c r="Q37" s="78"/>
      <c r="R37" s="78"/>
      <c r="S37" s="78"/>
      <c r="T37" s="78" t="s">
        <v>319</v>
      </c>
    </row>
    <row r="38" spans="1:20" ht="12.75">
      <c r="A38" s="162"/>
      <c r="B38" s="167"/>
      <c r="C38" s="163"/>
      <c r="D38" s="164"/>
      <c r="E38" s="165"/>
      <c r="F38" s="165"/>
      <c r="G38" s="166"/>
      <c r="H38" s="7"/>
      <c r="I38" s="81" t="s">
        <v>319</v>
      </c>
      <c r="N38" s="78"/>
      <c r="O38" s="78"/>
      <c r="P38" s="78"/>
      <c r="Q38" s="78"/>
      <c r="R38" s="78"/>
      <c r="S38" s="78"/>
      <c r="T38" s="78" t="s">
        <v>319</v>
      </c>
    </row>
    <row r="39" spans="1:20" ht="12.75">
      <c r="A39" s="162"/>
      <c r="B39" s="167"/>
      <c r="C39" s="163"/>
      <c r="D39" s="164"/>
      <c r="E39" s="165"/>
      <c r="F39" s="165"/>
      <c r="G39" s="166"/>
      <c r="H39" s="7"/>
      <c r="I39" s="81" t="s">
        <v>319</v>
      </c>
      <c r="N39" s="78"/>
      <c r="O39" s="78"/>
      <c r="P39" s="78"/>
      <c r="Q39" s="78"/>
      <c r="R39" s="78"/>
      <c r="S39" s="78"/>
      <c r="T39" s="78" t="s">
        <v>319</v>
      </c>
    </row>
    <row r="40" spans="1:20" ht="16.5" customHeight="1">
      <c r="A40" s="162"/>
      <c r="B40" s="167"/>
      <c r="C40" s="163"/>
      <c r="D40" s="164"/>
      <c r="E40" s="165"/>
      <c r="F40" s="165"/>
      <c r="G40" s="166"/>
      <c r="H40" s="7"/>
      <c r="I40" s="81" t="s">
        <v>319</v>
      </c>
      <c r="N40" s="78"/>
      <c r="O40" s="78"/>
      <c r="P40" s="78"/>
      <c r="Q40" s="78"/>
      <c r="R40" s="78"/>
      <c r="S40" s="78"/>
      <c r="T40" s="78" t="s">
        <v>319</v>
      </c>
    </row>
    <row r="41" spans="1:20" ht="16.5" customHeight="1">
      <c r="A41" s="162"/>
      <c r="B41" s="167"/>
      <c r="C41" s="163"/>
      <c r="D41" s="164"/>
      <c r="E41" s="165"/>
      <c r="F41" s="165"/>
      <c r="G41" s="166"/>
      <c r="H41" s="7"/>
      <c r="I41" s="81" t="s">
        <v>319</v>
      </c>
      <c r="N41" s="78"/>
      <c r="O41" s="78"/>
      <c r="P41" s="78"/>
      <c r="Q41" s="78"/>
      <c r="R41" s="78"/>
      <c r="S41" s="78"/>
      <c r="T41" s="78" t="s">
        <v>319</v>
      </c>
    </row>
    <row r="42" spans="1:20" ht="15" customHeight="1">
      <c r="A42" s="162"/>
      <c r="B42" s="167"/>
      <c r="C42" s="163"/>
      <c r="D42" s="164"/>
      <c r="E42" s="165"/>
      <c r="F42" s="165"/>
      <c r="G42" s="166"/>
      <c r="H42" s="7"/>
      <c r="I42" s="81" t="s">
        <v>319</v>
      </c>
      <c r="N42" s="78"/>
      <c r="O42" s="78"/>
      <c r="P42" s="78"/>
      <c r="Q42" s="78"/>
      <c r="R42" s="78"/>
      <c r="S42" s="78"/>
      <c r="T42" s="78" t="s">
        <v>319</v>
      </c>
    </row>
    <row r="43" spans="1:20" ht="12.75">
      <c r="A43" s="162"/>
      <c r="I43" s="78" t="s">
        <v>319</v>
      </c>
      <c r="N43" s="78"/>
      <c r="O43" s="78"/>
      <c r="P43" s="78"/>
      <c r="Q43" s="78"/>
      <c r="R43" s="78"/>
      <c r="S43" s="78"/>
      <c r="T43" s="78" t="s">
        <v>319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5.7109375" style="0" customWidth="1"/>
    <col min="2" max="2" width="18.421875" style="0" customWidth="1"/>
    <col min="3" max="3" width="15.421875" style="0" customWidth="1"/>
    <col min="4" max="4" width="6.57421875" style="0" customWidth="1"/>
    <col min="5" max="5" width="7.140625" style="0" customWidth="1"/>
    <col min="6" max="6" width="6.28125" style="0" customWidth="1"/>
    <col min="7" max="7" width="7.8515625" style="0" customWidth="1"/>
    <col min="8" max="8" width="6.57421875" style="0" customWidth="1"/>
  </cols>
  <sheetData>
    <row r="2" spans="1:8" ht="15.75">
      <c r="A2" s="291" t="s">
        <v>957</v>
      </c>
      <c r="B2" s="4"/>
      <c r="D2" s="292" t="s">
        <v>407</v>
      </c>
      <c r="E2" s="292"/>
      <c r="H2" s="292" t="s">
        <v>408</v>
      </c>
    </row>
    <row r="3" spans="1:8" ht="12.75">
      <c r="A3" s="4"/>
      <c r="B3" s="4"/>
      <c r="D3" s="293"/>
      <c r="E3" s="293"/>
      <c r="H3" s="293"/>
    </row>
    <row r="4" spans="1:8" ht="12.75">
      <c r="A4" s="4" t="s">
        <v>2</v>
      </c>
      <c r="B4" s="4"/>
      <c r="D4" s="294" t="s">
        <v>3</v>
      </c>
      <c r="E4" s="294"/>
      <c r="H4" s="294" t="s">
        <v>4</v>
      </c>
    </row>
    <row r="5" spans="1:8" ht="12.75">
      <c r="A5" s="4" t="s">
        <v>5</v>
      </c>
      <c r="B5" s="4"/>
      <c r="D5" s="294" t="s">
        <v>6</v>
      </c>
      <c r="E5" s="294"/>
      <c r="H5" s="294" t="s">
        <v>7</v>
      </c>
    </row>
    <row r="6" spans="1:8" ht="12.75">
      <c r="A6" s="4" t="s">
        <v>8</v>
      </c>
      <c r="B6" s="4"/>
      <c r="D6" s="294" t="s">
        <v>9</v>
      </c>
      <c r="E6" s="294"/>
      <c r="H6" s="294" t="s">
        <v>10</v>
      </c>
    </row>
    <row r="7" spans="1:8" ht="12.75">
      <c r="A7" s="4" t="s">
        <v>11</v>
      </c>
      <c r="B7" s="4"/>
      <c r="D7" s="294" t="s">
        <v>12</v>
      </c>
      <c r="E7" s="294"/>
      <c r="H7" s="294" t="s">
        <v>13</v>
      </c>
    </row>
    <row r="8" spans="1:8" ht="12.75">
      <c r="A8" s="4" t="s">
        <v>158</v>
      </c>
      <c r="B8" s="4"/>
      <c r="D8" s="294" t="s">
        <v>159</v>
      </c>
      <c r="E8" s="294"/>
      <c r="H8" s="294" t="s">
        <v>160</v>
      </c>
    </row>
    <row r="9" spans="1:8" ht="12.75">
      <c r="A9" s="4" t="s">
        <v>161</v>
      </c>
      <c r="B9" s="4"/>
      <c r="D9" s="294" t="s">
        <v>162</v>
      </c>
      <c r="E9" s="294"/>
      <c r="H9" s="294" t="s">
        <v>163</v>
      </c>
    </row>
    <row r="10" spans="1:8" ht="12.75">
      <c r="A10" s="4" t="s">
        <v>164</v>
      </c>
      <c r="B10" s="4"/>
      <c r="D10" s="294" t="s">
        <v>165</v>
      </c>
      <c r="E10" s="294"/>
      <c r="H10" s="294" t="s">
        <v>166</v>
      </c>
    </row>
    <row r="11" spans="1:8" ht="12.75">
      <c r="A11" s="4" t="s">
        <v>167</v>
      </c>
      <c r="B11" s="4"/>
      <c r="D11" s="294" t="s">
        <v>168</v>
      </c>
      <c r="E11" s="294"/>
      <c r="H11" s="294" t="s">
        <v>167</v>
      </c>
    </row>
    <row r="12" spans="1:8" ht="13.5" thickBot="1">
      <c r="A12" s="294"/>
      <c r="B12" s="293"/>
      <c r="C12" s="293"/>
      <c r="D12" s="294"/>
      <c r="E12" s="293"/>
      <c r="F12" s="293"/>
      <c r="H12" s="4"/>
    </row>
    <row r="13" spans="1:9" ht="12.75">
      <c r="A13" s="388">
        <v>1</v>
      </c>
      <c r="B13" s="389">
        <v>2</v>
      </c>
      <c r="C13" s="389">
        <v>3</v>
      </c>
      <c r="D13" s="389">
        <v>4</v>
      </c>
      <c r="E13" s="389">
        <v>5</v>
      </c>
      <c r="F13" s="389">
        <v>6</v>
      </c>
      <c r="G13" s="389">
        <v>7</v>
      </c>
      <c r="H13" s="640">
        <v>8</v>
      </c>
      <c r="I13" s="7"/>
    </row>
    <row r="14" spans="1:9" ht="12.75">
      <c r="A14" s="91">
        <v>1</v>
      </c>
      <c r="B14" s="368" t="s">
        <v>621</v>
      </c>
      <c r="C14" s="369" t="s">
        <v>412</v>
      </c>
      <c r="D14" s="370">
        <v>2014</v>
      </c>
      <c r="E14" s="371">
        <v>16.89</v>
      </c>
      <c r="F14" s="371">
        <v>8.44</v>
      </c>
      <c r="G14" s="576">
        <v>25.33</v>
      </c>
      <c r="H14" s="91" t="s">
        <v>83</v>
      </c>
      <c r="I14" s="639"/>
    </row>
    <row r="15" spans="1:9" ht="12.75">
      <c r="A15" s="91">
        <v>2</v>
      </c>
      <c r="B15" s="368" t="s">
        <v>530</v>
      </c>
      <c r="C15" s="369" t="s">
        <v>515</v>
      </c>
      <c r="D15" s="370">
        <v>2008</v>
      </c>
      <c r="E15" s="371">
        <v>16.55</v>
      </c>
      <c r="F15" s="371">
        <v>8.58</v>
      </c>
      <c r="G15" s="372">
        <v>25.13</v>
      </c>
      <c r="H15" s="91" t="s">
        <v>83</v>
      </c>
      <c r="I15" s="639"/>
    </row>
    <row r="16" spans="1:9" ht="12.75">
      <c r="A16" s="91">
        <v>3</v>
      </c>
      <c r="B16" s="368" t="s">
        <v>759</v>
      </c>
      <c r="C16" s="369" t="s">
        <v>508</v>
      </c>
      <c r="D16" s="370">
        <v>2011</v>
      </c>
      <c r="E16" s="371">
        <v>16.26</v>
      </c>
      <c r="F16" s="371">
        <v>8.85</v>
      </c>
      <c r="G16" s="372">
        <v>25.11</v>
      </c>
      <c r="H16" s="493" t="s">
        <v>83</v>
      </c>
      <c r="I16" s="639"/>
    </row>
    <row r="17" spans="1:9" ht="12.75">
      <c r="A17" s="91">
        <v>4</v>
      </c>
      <c r="B17" s="368" t="s">
        <v>763</v>
      </c>
      <c r="C17" s="369" t="s">
        <v>508</v>
      </c>
      <c r="D17" s="370">
        <v>2013</v>
      </c>
      <c r="E17" s="371">
        <v>16.56</v>
      </c>
      <c r="F17" s="371">
        <v>8.44</v>
      </c>
      <c r="G17" s="372">
        <v>25</v>
      </c>
      <c r="H17" s="493" t="s">
        <v>83</v>
      </c>
      <c r="I17" s="639"/>
    </row>
    <row r="18" spans="1:9" ht="12.75">
      <c r="A18" s="91">
        <v>5</v>
      </c>
      <c r="B18" s="368" t="s">
        <v>762</v>
      </c>
      <c r="C18" s="369" t="s">
        <v>508</v>
      </c>
      <c r="D18" s="370">
        <v>2015</v>
      </c>
      <c r="E18" s="371">
        <v>16.19</v>
      </c>
      <c r="F18" s="371">
        <v>8.66</v>
      </c>
      <c r="G18" s="372">
        <v>24.85</v>
      </c>
      <c r="H18" s="493" t="s">
        <v>84</v>
      </c>
      <c r="I18" s="639"/>
    </row>
    <row r="19" spans="1:9" ht="12.75">
      <c r="A19" s="91">
        <v>6</v>
      </c>
      <c r="B19" s="368" t="s">
        <v>977</v>
      </c>
      <c r="C19" s="634" t="s">
        <v>456</v>
      </c>
      <c r="D19" s="636">
        <v>2015</v>
      </c>
      <c r="E19" s="638">
        <v>16.2</v>
      </c>
      <c r="F19" s="638">
        <v>8.6</v>
      </c>
      <c r="G19" s="372">
        <v>24.8</v>
      </c>
      <c r="H19" s="493" t="s">
        <v>84</v>
      </c>
      <c r="I19" s="639"/>
    </row>
    <row r="20" spans="1:9" ht="12.75">
      <c r="A20" s="91">
        <v>7</v>
      </c>
      <c r="B20" s="368" t="s">
        <v>763</v>
      </c>
      <c r="C20" s="369" t="s">
        <v>508</v>
      </c>
      <c r="D20" s="370">
        <v>2014</v>
      </c>
      <c r="E20" s="371">
        <v>16.35</v>
      </c>
      <c r="F20" s="371">
        <v>8.35</v>
      </c>
      <c r="G20" s="372">
        <v>24.7</v>
      </c>
      <c r="H20" s="493" t="s">
        <v>84</v>
      </c>
      <c r="I20" s="639"/>
    </row>
    <row r="21" spans="1:9" ht="12.75">
      <c r="A21" s="91">
        <v>8</v>
      </c>
      <c r="B21" s="368" t="s">
        <v>530</v>
      </c>
      <c r="C21" s="369" t="s">
        <v>515</v>
      </c>
      <c r="D21" s="370">
        <v>2010</v>
      </c>
      <c r="E21" s="371">
        <v>16.53</v>
      </c>
      <c r="F21" s="371">
        <v>8.16</v>
      </c>
      <c r="G21" s="372">
        <v>24.69</v>
      </c>
      <c r="H21" s="91" t="s">
        <v>84</v>
      </c>
      <c r="I21" s="639"/>
    </row>
    <row r="22" spans="1:9" ht="12.75">
      <c r="A22" s="91">
        <v>9</v>
      </c>
      <c r="B22" s="368" t="s">
        <v>730</v>
      </c>
      <c r="C22" s="369" t="s">
        <v>508</v>
      </c>
      <c r="D22" s="370">
        <v>2008</v>
      </c>
      <c r="E22" s="371">
        <v>16.24</v>
      </c>
      <c r="F22" s="371">
        <v>8.32</v>
      </c>
      <c r="G22" s="372">
        <v>24.56</v>
      </c>
      <c r="H22" s="493" t="s">
        <v>84</v>
      </c>
      <c r="I22" s="639"/>
    </row>
    <row r="23" spans="1:9" ht="12.75">
      <c r="A23" s="91">
        <v>10</v>
      </c>
      <c r="B23" s="368" t="s">
        <v>764</v>
      </c>
      <c r="C23" s="369" t="s">
        <v>508</v>
      </c>
      <c r="D23" s="370">
        <v>2013</v>
      </c>
      <c r="E23" s="371">
        <v>16.07</v>
      </c>
      <c r="F23" s="371">
        <v>8.4</v>
      </c>
      <c r="G23" s="372">
        <v>24.47</v>
      </c>
      <c r="H23" s="493" t="s">
        <v>85</v>
      </c>
      <c r="I23" s="19"/>
    </row>
    <row r="24" spans="1:9" ht="12.75">
      <c r="A24" s="91">
        <v>11</v>
      </c>
      <c r="B24" s="321" t="s">
        <v>411</v>
      </c>
      <c r="C24" s="96" t="s">
        <v>409</v>
      </c>
      <c r="D24" s="159">
        <v>2010</v>
      </c>
      <c r="E24" s="159">
        <v>16.09</v>
      </c>
      <c r="F24" s="159">
        <v>8.32</v>
      </c>
      <c r="G24" s="323">
        <f>E24+F24</f>
        <v>24.41</v>
      </c>
      <c r="H24" s="91" t="s">
        <v>85</v>
      </c>
      <c r="I24" s="639"/>
    </row>
    <row r="25" spans="1:9" ht="12.75">
      <c r="A25" s="91">
        <v>12</v>
      </c>
      <c r="B25" s="368" t="s">
        <v>622</v>
      </c>
      <c r="C25" s="369" t="s">
        <v>619</v>
      </c>
      <c r="D25" s="370">
        <v>2015</v>
      </c>
      <c r="E25" s="371">
        <v>15.88</v>
      </c>
      <c r="F25" s="371">
        <v>8.49</v>
      </c>
      <c r="G25" s="372">
        <v>24.37</v>
      </c>
      <c r="H25" s="91" t="s">
        <v>85</v>
      </c>
      <c r="I25" s="639"/>
    </row>
    <row r="26" spans="1:9" ht="12.75">
      <c r="A26" s="91">
        <v>13</v>
      </c>
      <c r="B26" s="368" t="s">
        <v>765</v>
      </c>
      <c r="C26" s="369" t="s">
        <v>508</v>
      </c>
      <c r="D26" s="370">
        <v>2015</v>
      </c>
      <c r="E26" s="371">
        <v>15.91</v>
      </c>
      <c r="F26" s="371">
        <v>8.37</v>
      </c>
      <c r="G26" s="372">
        <v>24.28</v>
      </c>
      <c r="H26" s="493" t="s">
        <v>85</v>
      </c>
      <c r="I26" s="639"/>
    </row>
    <row r="27" spans="1:9" ht="12.75">
      <c r="A27" s="91">
        <v>14</v>
      </c>
      <c r="B27" s="368" t="s">
        <v>621</v>
      </c>
      <c r="C27" s="369" t="s">
        <v>412</v>
      </c>
      <c r="D27" s="370">
        <v>2015</v>
      </c>
      <c r="E27" s="371">
        <v>15.93</v>
      </c>
      <c r="F27" s="371">
        <v>8.34</v>
      </c>
      <c r="G27" s="372">
        <v>24.27</v>
      </c>
      <c r="H27" s="91" t="s">
        <v>85</v>
      </c>
      <c r="I27" s="19"/>
    </row>
    <row r="28" spans="1:9" ht="12.75">
      <c r="A28" s="91">
        <v>15</v>
      </c>
      <c r="B28" s="321" t="s">
        <v>410</v>
      </c>
      <c r="C28" s="96" t="s">
        <v>409</v>
      </c>
      <c r="D28" s="159">
        <v>2013</v>
      </c>
      <c r="E28" s="159">
        <v>15.52</v>
      </c>
      <c r="F28" s="159">
        <v>8.72</v>
      </c>
      <c r="G28" s="323">
        <f>E28+F28</f>
        <v>24.240000000000002</v>
      </c>
      <c r="H28" s="390" t="s">
        <v>85</v>
      </c>
      <c r="I28" s="639"/>
    </row>
    <row r="29" spans="1:9" ht="12.75">
      <c r="A29" s="91">
        <v>16</v>
      </c>
      <c r="B29" s="368" t="s">
        <v>765</v>
      </c>
      <c r="C29" s="369" t="s">
        <v>508</v>
      </c>
      <c r="D29" s="370">
        <v>2015</v>
      </c>
      <c r="E29" s="371">
        <v>16.02</v>
      </c>
      <c r="F29" s="371">
        <v>8.2</v>
      </c>
      <c r="G29" s="372">
        <v>24.22</v>
      </c>
      <c r="H29" s="493" t="s">
        <v>85</v>
      </c>
      <c r="I29" s="639"/>
    </row>
    <row r="30" spans="1:9" ht="12.75">
      <c r="A30" s="91">
        <v>17</v>
      </c>
      <c r="B30" s="368" t="s">
        <v>764</v>
      </c>
      <c r="C30" s="369" t="s">
        <v>508</v>
      </c>
      <c r="D30" s="370">
        <v>2013</v>
      </c>
      <c r="E30" s="371">
        <v>15.98</v>
      </c>
      <c r="F30" s="371">
        <v>8.19</v>
      </c>
      <c r="G30" s="372">
        <v>24.17</v>
      </c>
      <c r="H30" s="493" t="s">
        <v>85</v>
      </c>
      <c r="I30" s="639"/>
    </row>
    <row r="31" spans="1:9" ht="12.75">
      <c r="A31" s="91">
        <v>18</v>
      </c>
      <c r="B31" s="368" t="s">
        <v>762</v>
      </c>
      <c r="C31" s="369" t="s">
        <v>508</v>
      </c>
      <c r="D31" s="370">
        <v>2014</v>
      </c>
      <c r="E31" s="371">
        <v>15.91</v>
      </c>
      <c r="F31" s="371">
        <v>8.19</v>
      </c>
      <c r="G31" s="372">
        <v>24.1</v>
      </c>
      <c r="H31" s="493" t="s">
        <v>85</v>
      </c>
      <c r="I31" s="639"/>
    </row>
    <row r="32" spans="1:9" ht="12.75">
      <c r="A32" s="91">
        <v>19</v>
      </c>
      <c r="B32" s="631" t="s">
        <v>730</v>
      </c>
      <c r="C32" s="633" t="s">
        <v>508</v>
      </c>
      <c r="D32" s="635">
        <v>2008</v>
      </c>
      <c r="E32" s="637">
        <v>15.73</v>
      </c>
      <c r="F32" s="637">
        <v>8.27</v>
      </c>
      <c r="G32" s="632">
        <v>24</v>
      </c>
      <c r="H32" s="641" t="s">
        <v>85</v>
      </c>
      <c r="I32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73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28125" style="0" customWidth="1"/>
    <col min="2" max="2" width="21.140625" style="0" customWidth="1"/>
    <col min="3" max="3" width="14.57421875" style="0" customWidth="1"/>
    <col min="4" max="4" width="10.00390625" style="0" customWidth="1"/>
  </cols>
  <sheetData>
    <row r="2" spans="1:8" ht="15.75">
      <c r="A2" s="291" t="s">
        <v>959</v>
      </c>
      <c r="B2" s="291"/>
      <c r="C2" s="614"/>
      <c r="D2" s="291" t="s">
        <v>169</v>
      </c>
      <c r="E2" s="614"/>
      <c r="F2" s="614"/>
      <c r="G2" s="291" t="s">
        <v>170</v>
      </c>
      <c r="H2" s="614"/>
    </row>
    <row r="4" spans="1:7" ht="12.75">
      <c r="A4" t="s">
        <v>2</v>
      </c>
      <c r="D4" t="s">
        <v>3</v>
      </c>
      <c r="G4" t="s">
        <v>4</v>
      </c>
    </row>
    <row r="5" spans="1:7" ht="12.75">
      <c r="A5" t="s">
        <v>5</v>
      </c>
      <c r="D5" t="s">
        <v>6</v>
      </c>
      <c r="G5" t="s">
        <v>7</v>
      </c>
    </row>
    <row r="6" spans="1:7" ht="12.75">
      <c r="A6" t="s">
        <v>8</v>
      </c>
      <c r="D6" t="s">
        <v>9</v>
      </c>
      <c r="G6" t="s">
        <v>10</v>
      </c>
    </row>
    <row r="7" spans="1:7" ht="12.75">
      <c r="A7" t="s">
        <v>11</v>
      </c>
      <c r="D7" t="s">
        <v>12</v>
      </c>
      <c r="G7" t="s">
        <v>13</v>
      </c>
    </row>
    <row r="8" spans="1:7" ht="12.75">
      <c r="A8" t="s">
        <v>158</v>
      </c>
      <c r="D8" t="s">
        <v>159</v>
      </c>
      <c r="G8" t="s">
        <v>160</v>
      </c>
    </row>
    <row r="9" spans="1:7" ht="12.75">
      <c r="A9" t="s">
        <v>161</v>
      </c>
      <c r="D9" t="s">
        <v>162</v>
      </c>
      <c r="G9" t="s">
        <v>163</v>
      </c>
    </row>
    <row r="10" spans="1:7" ht="12.75">
      <c r="A10" t="s">
        <v>164</v>
      </c>
      <c r="D10" t="s">
        <v>165</v>
      </c>
      <c r="G10" t="s">
        <v>166</v>
      </c>
    </row>
    <row r="11" spans="1:7" ht="12.75">
      <c r="A11" t="s">
        <v>167</v>
      </c>
      <c r="D11" t="s">
        <v>168</v>
      </c>
      <c r="G11" t="s">
        <v>167</v>
      </c>
    </row>
    <row r="12" ht="13.5" thickBot="1"/>
    <row r="13" spans="1:9" ht="13.5" thickBot="1">
      <c r="A13" s="150">
        <v>1</v>
      </c>
      <c r="B13" s="151">
        <v>2</v>
      </c>
      <c r="C13" s="151">
        <v>3</v>
      </c>
      <c r="D13" s="151">
        <v>4</v>
      </c>
      <c r="E13" s="151">
        <v>5</v>
      </c>
      <c r="F13" s="151">
        <v>6</v>
      </c>
      <c r="G13" s="151">
        <v>7</v>
      </c>
      <c r="H13" s="160">
        <v>8</v>
      </c>
      <c r="I13" s="18"/>
    </row>
    <row r="14" spans="1:20" ht="16.5" customHeight="1">
      <c r="A14" s="249">
        <v>1</v>
      </c>
      <c r="B14" s="250" t="s">
        <v>330</v>
      </c>
      <c r="C14" s="251" t="s">
        <v>321</v>
      </c>
      <c r="D14" s="252">
        <v>2013</v>
      </c>
      <c r="E14" s="253">
        <v>14.84</v>
      </c>
      <c r="F14" s="253">
        <v>8.82</v>
      </c>
      <c r="G14" s="551">
        <v>23.66</v>
      </c>
      <c r="H14" s="254" t="s">
        <v>83</v>
      </c>
      <c r="I14" s="549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2" ht="14.25" customHeight="1">
      <c r="A15" s="152">
        <v>2</v>
      </c>
      <c r="B15" s="259" t="s">
        <v>551</v>
      </c>
      <c r="C15" s="255" t="s">
        <v>515</v>
      </c>
      <c r="D15" s="256">
        <v>2014</v>
      </c>
      <c r="E15" s="257">
        <v>14.95</v>
      </c>
      <c r="F15" s="257">
        <v>8.64</v>
      </c>
      <c r="G15" s="260">
        <v>23.59</v>
      </c>
      <c r="H15" s="91" t="s">
        <v>83</v>
      </c>
      <c r="I15" s="549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3"/>
      <c r="V15" s="3"/>
    </row>
    <row r="16" spans="1:22" ht="15" customHeight="1">
      <c r="A16" s="324">
        <v>3</v>
      </c>
      <c r="B16" s="259" t="s">
        <v>393</v>
      </c>
      <c r="C16" s="255" t="s">
        <v>392</v>
      </c>
      <c r="D16" s="256">
        <v>2014</v>
      </c>
      <c r="E16" s="257">
        <v>14.94</v>
      </c>
      <c r="F16" s="257">
        <v>8.59</v>
      </c>
      <c r="G16" s="260">
        <v>23.53</v>
      </c>
      <c r="H16" s="258" t="s">
        <v>83</v>
      </c>
      <c r="I16" s="421"/>
      <c r="L16" s="84" t="s">
        <v>319</v>
      </c>
      <c r="M16" s="85"/>
      <c r="N16" s="85"/>
      <c r="O16" s="85"/>
      <c r="P16" s="85" t="s">
        <v>319</v>
      </c>
      <c r="Q16" s="85" t="s">
        <v>319</v>
      </c>
      <c r="R16" s="85"/>
      <c r="S16" s="85" t="s">
        <v>319</v>
      </c>
      <c r="T16" s="161"/>
      <c r="U16" s="3"/>
      <c r="V16" s="3"/>
    </row>
    <row r="17" spans="1:20" ht="12.75" customHeight="1">
      <c r="A17" s="152">
        <v>4</v>
      </c>
      <c r="B17" s="259" t="s">
        <v>766</v>
      </c>
      <c r="C17" s="255" t="s">
        <v>508</v>
      </c>
      <c r="D17" s="256">
        <v>2014</v>
      </c>
      <c r="E17" s="257">
        <v>14.38</v>
      </c>
      <c r="F17" s="257">
        <v>9.03</v>
      </c>
      <c r="G17" s="508">
        <v>23.41</v>
      </c>
      <c r="H17" s="327" t="s">
        <v>83</v>
      </c>
      <c r="I17" s="550"/>
      <c r="M17" s="84"/>
      <c r="N17" s="85"/>
      <c r="O17" s="85"/>
      <c r="P17" s="85"/>
      <c r="Q17" s="85"/>
      <c r="R17" s="85"/>
      <c r="S17" s="85"/>
      <c r="T17" s="85"/>
    </row>
    <row r="18" spans="1:20" ht="12.75">
      <c r="A18" s="324">
        <v>5</v>
      </c>
      <c r="B18" s="259" t="s">
        <v>745</v>
      </c>
      <c r="C18" s="255" t="s">
        <v>508</v>
      </c>
      <c r="D18" s="256">
        <v>2013</v>
      </c>
      <c r="E18" s="257">
        <v>14.53</v>
      </c>
      <c r="F18" s="257">
        <v>8.77</v>
      </c>
      <c r="G18" s="260">
        <v>23.3</v>
      </c>
      <c r="H18" s="327" t="s">
        <v>83</v>
      </c>
      <c r="I18" s="550"/>
      <c r="M18" s="83"/>
      <c r="N18" s="82"/>
      <c r="O18" s="82"/>
      <c r="P18" s="82"/>
      <c r="Q18" s="82"/>
      <c r="R18" s="82"/>
      <c r="S18" s="82"/>
      <c r="T18" s="82"/>
    </row>
    <row r="19" spans="1:20" ht="13.5" customHeight="1">
      <c r="A19" s="152">
        <v>6</v>
      </c>
      <c r="B19" s="259" t="s">
        <v>888</v>
      </c>
      <c r="C19" s="255" t="s">
        <v>321</v>
      </c>
      <c r="D19" s="256">
        <v>2014</v>
      </c>
      <c r="E19" s="257">
        <v>14.98</v>
      </c>
      <c r="F19" s="257">
        <v>8.29</v>
      </c>
      <c r="G19" s="260">
        <v>23.27</v>
      </c>
      <c r="H19" s="327" t="s">
        <v>83</v>
      </c>
      <c r="I19" s="550"/>
      <c r="M19" s="83"/>
      <c r="N19" s="82"/>
      <c r="O19" s="82"/>
      <c r="P19" s="82"/>
      <c r="Q19" s="82"/>
      <c r="R19" s="82"/>
      <c r="S19" s="82"/>
      <c r="T19" s="82"/>
    </row>
    <row r="20" spans="1:20" ht="12.75">
      <c r="A20" s="324">
        <v>7</v>
      </c>
      <c r="B20" s="259" t="s">
        <v>909</v>
      </c>
      <c r="C20" s="255" t="s">
        <v>359</v>
      </c>
      <c r="D20" s="256">
        <v>2015</v>
      </c>
      <c r="E20" s="257">
        <v>14.48</v>
      </c>
      <c r="F20" s="257">
        <v>8.76</v>
      </c>
      <c r="G20" s="260">
        <v>23.24</v>
      </c>
      <c r="H20" s="327" t="s">
        <v>83</v>
      </c>
      <c r="I20" s="421"/>
      <c r="M20" s="83"/>
      <c r="N20" s="82"/>
      <c r="O20" s="82"/>
      <c r="P20" s="82"/>
      <c r="Q20" s="82"/>
      <c r="R20" s="82"/>
      <c r="S20" s="82"/>
      <c r="T20" s="82"/>
    </row>
    <row r="21" spans="1:20" ht="12.75">
      <c r="A21" s="152">
        <v>8</v>
      </c>
      <c r="B21" s="259" t="s">
        <v>910</v>
      </c>
      <c r="C21" s="255" t="s">
        <v>456</v>
      </c>
      <c r="D21" s="256">
        <v>2013</v>
      </c>
      <c r="E21" s="257">
        <v>14.7</v>
      </c>
      <c r="F21" s="257">
        <v>8.5</v>
      </c>
      <c r="G21" s="260">
        <v>23.2</v>
      </c>
      <c r="H21" s="327" t="s">
        <v>83</v>
      </c>
      <c r="I21" s="550"/>
      <c r="M21" s="83"/>
      <c r="N21" s="82"/>
      <c r="O21" s="82"/>
      <c r="P21" s="82"/>
      <c r="Q21" s="82"/>
      <c r="R21" s="82"/>
      <c r="S21" s="82"/>
      <c r="T21" s="82"/>
    </row>
    <row r="22" spans="1:20" ht="12.75">
      <c r="A22" s="324">
        <v>9</v>
      </c>
      <c r="B22" s="259" t="s">
        <v>745</v>
      </c>
      <c r="C22" s="255" t="s">
        <v>508</v>
      </c>
      <c r="D22" s="256">
        <v>2014</v>
      </c>
      <c r="E22" s="257">
        <v>14.34</v>
      </c>
      <c r="F22" s="257">
        <v>8.81</v>
      </c>
      <c r="G22" s="260">
        <v>23.15</v>
      </c>
      <c r="H22" s="327" t="s">
        <v>83</v>
      </c>
      <c r="I22" s="550"/>
      <c r="M22" s="83"/>
      <c r="N22" s="82"/>
      <c r="O22" s="82"/>
      <c r="P22" s="82"/>
      <c r="Q22" s="82"/>
      <c r="R22" s="82"/>
      <c r="S22" s="82"/>
      <c r="T22" s="82"/>
    </row>
    <row r="23" spans="1:20" ht="12.75">
      <c r="A23" s="152">
        <v>10</v>
      </c>
      <c r="B23" s="259" t="s">
        <v>530</v>
      </c>
      <c r="C23" s="255" t="s">
        <v>515</v>
      </c>
      <c r="D23" s="256">
        <v>2014</v>
      </c>
      <c r="E23" s="257">
        <v>14.55</v>
      </c>
      <c r="F23" s="257">
        <v>8.57</v>
      </c>
      <c r="G23" s="260">
        <v>23.12</v>
      </c>
      <c r="H23" s="91" t="s">
        <v>83</v>
      </c>
      <c r="I23" s="550"/>
      <c r="M23" s="83"/>
      <c r="N23" s="82"/>
      <c r="O23" s="82"/>
      <c r="P23" s="82"/>
      <c r="Q23" s="82"/>
      <c r="R23" s="82"/>
      <c r="S23" s="82"/>
      <c r="T23" s="82"/>
    </row>
    <row r="24" spans="1:20" ht="12.75">
      <c r="A24" s="324">
        <v>11</v>
      </c>
      <c r="B24" s="259" t="s">
        <v>767</v>
      </c>
      <c r="C24" s="255" t="s">
        <v>508</v>
      </c>
      <c r="D24" s="256">
        <v>2014</v>
      </c>
      <c r="E24" s="257">
        <v>14.55</v>
      </c>
      <c r="F24" s="257">
        <v>8.53</v>
      </c>
      <c r="G24" s="260">
        <v>23.08</v>
      </c>
      <c r="H24" s="327" t="s">
        <v>83</v>
      </c>
      <c r="I24" s="549"/>
      <c r="M24" s="83"/>
      <c r="N24" s="82"/>
      <c r="O24" s="82"/>
      <c r="P24" s="82"/>
      <c r="Q24" s="82"/>
      <c r="R24" s="82"/>
      <c r="S24" s="82"/>
      <c r="T24" s="82"/>
    </row>
    <row r="25" spans="1:20" ht="12.75">
      <c r="A25" s="152">
        <v>12</v>
      </c>
      <c r="B25" s="259" t="s">
        <v>745</v>
      </c>
      <c r="C25" s="255" t="s">
        <v>508</v>
      </c>
      <c r="D25" s="256">
        <v>2013</v>
      </c>
      <c r="E25" s="257">
        <v>14.45</v>
      </c>
      <c r="F25" s="257">
        <v>8.6</v>
      </c>
      <c r="G25" s="260">
        <v>23.05</v>
      </c>
      <c r="H25" s="327" t="s">
        <v>83</v>
      </c>
      <c r="I25" s="550"/>
      <c r="M25" s="83"/>
      <c r="N25" s="82"/>
      <c r="O25" s="82"/>
      <c r="P25" s="82"/>
      <c r="Q25" s="82"/>
      <c r="R25" s="82"/>
      <c r="S25" s="82"/>
      <c r="T25" s="82"/>
    </row>
    <row r="26" spans="1:20" ht="15" customHeight="1">
      <c r="A26" s="324">
        <v>13</v>
      </c>
      <c r="B26" s="259" t="s">
        <v>730</v>
      </c>
      <c r="C26" s="255" t="s">
        <v>508</v>
      </c>
      <c r="D26" s="256">
        <v>2008</v>
      </c>
      <c r="E26" s="257">
        <v>14.2</v>
      </c>
      <c r="F26" s="257">
        <v>8.78</v>
      </c>
      <c r="G26" s="260">
        <v>22.98</v>
      </c>
      <c r="H26" s="327" t="s">
        <v>84</v>
      </c>
      <c r="I26" s="550"/>
      <c r="M26" s="83"/>
      <c r="N26" s="82"/>
      <c r="O26" s="82"/>
      <c r="P26" s="82"/>
      <c r="Q26" s="82"/>
      <c r="R26" s="82"/>
      <c r="S26" s="82"/>
      <c r="T26" s="82"/>
    </row>
    <row r="27" spans="1:20" ht="12.75">
      <c r="A27" s="152">
        <v>14</v>
      </c>
      <c r="B27" s="504" t="s">
        <v>872</v>
      </c>
      <c r="C27" s="255" t="s">
        <v>508</v>
      </c>
      <c r="D27" s="505">
        <v>2014</v>
      </c>
      <c r="E27" s="506">
        <v>14.38</v>
      </c>
      <c r="F27" s="506">
        <v>8.6</v>
      </c>
      <c r="G27" s="507">
        <v>22.98</v>
      </c>
      <c r="H27" s="258" t="s">
        <v>84</v>
      </c>
      <c r="I27" s="550"/>
      <c r="M27" s="83"/>
      <c r="N27" s="82"/>
      <c r="O27" s="82"/>
      <c r="P27" s="82"/>
      <c r="Q27" s="82"/>
      <c r="R27" s="82"/>
      <c r="S27" s="82"/>
      <c r="T27" s="82"/>
    </row>
    <row r="28" spans="1:20" ht="12.75">
      <c r="A28" s="324">
        <v>15</v>
      </c>
      <c r="B28" s="259" t="s">
        <v>746</v>
      </c>
      <c r="C28" s="255" t="s">
        <v>508</v>
      </c>
      <c r="D28" s="256">
        <v>2014</v>
      </c>
      <c r="E28" s="257">
        <v>14.42</v>
      </c>
      <c r="F28" s="257">
        <v>8.45</v>
      </c>
      <c r="G28" s="260">
        <v>22.87</v>
      </c>
      <c r="H28" s="327" t="s">
        <v>84</v>
      </c>
      <c r="I28" s="550"/>
      <c r="M28" s="83"/>
      <c r="N28" s="82"/>
      <c r="O28" s="82"/>
      <c r="P28" s="82"/>
      <c r="Q28" s="82"/>
      <c r="R28" s="82"/>
      <c r="S28" s="82"/>
      <c r="T28" s="82"/>
    </row>
    <row r="29" spans="1:20" ht="12.75">
      <c r="A29" s="152">
        <v>16</v>
      </c>
      <c r="B29" s="259" t="s">
        <v>768</v>
      </c>
      <c r="C29" s="255" t="s">
        <v>508</v>
      </c>
      <c r="D29" s="256">
        <v>2014</v>
      </c>
      <c r="E29" s="257">
        <v>13.94</v>
      </c>
      <c r="F29" s="257">
        <v>8.91</v>
      </c>
      <c r="G29" s="260">
        <v>22.85</v>
      </c>
      <c r="H29" s="327" t="s">
        <v>84</v>
      </c>
      <c r="I29" s="550"/>
      <c r="M29" s="83"/>
      <c r="N29" s="82"/>
      <c r="O29" s="82"/>
      <c r="P29" s="82"/>
      <c r="Q29" s="82"/>
      <c r="R29" s="82"/>
      <c r="S29" s="82"/>
      <c r="T29" s="82"/>
    </row>
    <row r="30" spans="1:20" ht="12.75">
      <c r="A30" s="324">
        <v>17</v>
      </c>
      <c r="B30" s="259" t="s">
        <v>725</v>
      </c>
      <c r="C30" s="255" t="s">
        <v>508</v>
      </c>
      <c r="D30" s="256">
        <v>2014</v>
      </c>
      <c r="E30" s="257">
        <v>14.17</v>
      </c>
      <c r="F30" s="257">
        <v>8.63</v>
      </c>
      <c r="G30" s="260">
        <v>22.8</v>
      </c>
      <c r="H30" s="327" t="s">
        <v>84</v>
      </c>
      <c r="I30" s="550"/>
      <c r="M30" s="83"/>
      <c r="N30" s="82"/>
      <c r="O30" s="82"/>
      <c r="P30" s="82"/>
      <c r="Q30" s="82"/>
      <c r="R30" s="82"/>
      <c r="S30" s="82"/>
      <c r="T30" s="82"/>
    </row>
    <row r="31" spans="1:20" ht="14.25" customHeight="1">
      <c r="A31" s="152">
        <v>18</v>
      </c>
      <c r="B31" s="259" t="s">
        <v>762</v>
      </c>
      <c r="C31" s="255" t="s">
        <v>508</v>
      </c>
      <c r="D31" s="256">
        <v>2013</v>
      </c>
      <c r="E31" s="257">
        <v>13.79</v>
      </c>
      <c r="F31" s="257">
        <v>9</v>
      </c>
      <c r="G31" s="260">
        <v>22.79</v>
      </c>
      <c r="H31" s="327" t="s">
        <v>84</v>
      </c>
      <c r="I31" s="550"/>
      <c r="M31" s="83"/>
      <c r="N31" s="82"/>
      <c r="O31" s="82"/>
      <c r="P31" s="82"/>
      <c r="Q31" s="82"/>
      <c r="R31" s="82"/>
      <c r="S31" s="82"/>
      <c r="T31" s="82"/>
    </row>
    <row r="32" spans="1:20" ht="12.75">
      <c r="A32" s="324">
        <v>19</v>
      </c>
      <c r="B32" s="325" t="s">
        <v>454</v>
      </c>
      <c r="C32" s="326" t="s">
        <v>359</v>
      </c>
      <c r="D32" s="159">
        <v>2013</v>
      </c>
      <c r="E32" s="159">
        <v>14.12</v>
      </c>
      <c r="F32" s="159">
        <v>8.6</v>
      </c>
      <c r="G32" s="323">
        <f>E32+F32</f>
        <v>22.72</v>
      </c>
      <c r="H32" s="327" t="s">
        <v>84</v>
      </c>
      <c r="I32" s="550"/>
      <c r="M32" s="83"/>
      <c r="N32" s="82"/>
      <c r="O32" s="82"/>
      <c r="P32" s="82"/>
      <c r="Q32" s="82"/>
      <c r="R32" s="82"/>
      <c r="S32" s="82"/>
      <c r="T32" s="82"/>
    </row>
    <row r="33" spans="1:20" ht="12.75">
      <c r="A33" s="152">
        <v>20</v>
      </c>
      <c r="B33" s="259" t="s">
        <v>888</v>
      </c>
      <c r="C33" s="255" t="s">
        <v>424</v>
      </c>
      <c r="D33" s="256">
        <v>2014</v>
      </c>
      <c r="E33" s="257">
        <v>14.48</v>
      </c>
      <c r="F33" s="257">
        <v>8.23</v>
      </c>
      <c r="G33" s="260">
        <v>22.71</v>
      </c>
      <c r="H33" s="327" t="s">
        <v>84</v>
      </c>
      <c r="I33" s="550"/>
      <c r="M33" s="83"/>
      <c r="N33" s="82"/>
      <c r="O33" s="82"/>
      <c r="P33" s="82"/>
      <c r="Q33" s="82"/>
      <c r="R33" s="82"/>
      <c r="S33" s="82"/>
      <c r="T33" s="82"/>
    </row>
    <row r="34" spans="1:20" ht="12.75">
      <c r="A34" s="324">
        <v>21</v>
      </c>
      <c r="B34" s="259" t="s">
        <v>746</v>
      </c>
      <c r="C34" s="255" t="s">
        <v>508</v>
      </c>
      <c r="D34" s="256">
        <v>2013</v>
      </c>
      <c r="E34" s="257">
        <v>14.3</v>
      </c>
      <c r="F34" s="257">
        <v>8.4</v>
      </c>
      <c r="G34" s="260">
        <v>22.7</v>
      </c>
      <c r="H34" s="327" t="s">
        <v>84</v>
      </c>
      <c r="I34" s="550"/>
      <c r="M34" s="83"/>
      <c r="N34" s="82"/>
      <c r="O34" s="82"/>
      <c r="P34" s="82"/>
      <c r="Q34" s="82"/>
      <c r="R34" s="82"/>
      <c r="S34" s="82"/>
      <c r="T34" s="82"/>
    </row>
    <row r="35" spans="1:20" ht="12.75">
      <c r="A35" s="152">
        <v>22</v>
      </c>
      <c r="B35" s="259" t="s">
        <v>892</v>
      </c>
      <c r="C35" s="255" t="s">
        <v>456</v>
      </c>
      <c r="D35" s="256">
        <v>2015</v>
      </c>
      <c r="E35" s="257">
        <v>14.63</v>
      </c>
      <c r="F35" s="257">
        <v>8.05</v>
      </c>
      <c r="G35" s="260">
        <v>22.68</v>
      </c>
      <c r="H35" s="327" t="s">
        <v>84</v>
      </c>
      <c r="I35" s="550"/>
      <c r="M35" s="83"/>
      <c r="N35" s="82"/>
      <c r="O35" s="82"/>
      <c r="P35" s="82"/>
      <c r="Q35" s="82"/>
      <c r="R35" s="82"/>
      <c r="S35" s="82"/>
      <c r="T35" s="82"/>
    </row>
    <row r="36" spans="1:20" ht="12.75">
      <c r="A36" s="324">
        <v>23</v>
      </c>
      <c r="B36" s="259" t="s">
        <v>725</v>
      </c>
      <c r="C36" s="255" t="s">
        <v>508</v>
      </c>
      <c r="D36" s="256">
        <v>2013</v>
      </c>
      <c r="E36" s="257">
        <v>14.08</v>
      </c>
      <c r="F36" s="257">
        <v>8.59</v>
      </c>
      <c r="G36" s="260">
        <v>22.67</v>
      </c>
      <c r="H36" s="327" t="s">
        <v>84</v>
      </c>
      <c r="I36" s="550"/>
      <c r="M36" s="83"/>
      <c r="N36" s="82"/>
      <c r="O36" s="82"/>
      <c r="P36" s="82"/>
      <c r="Q36" s="82"/>
      <c r="R36" s="82"/>
      <c r="S36" s="82"/>
      <c r="T36" s="82"/>
    </row>
    <row r="37" spans="1:20" ht="12.75">
      <c r="A37" s="152">
        <v>24</v>
      </c>
      <c r="B37" s="259" t="s">
        <v>730</v>
      </c>
      <c r="C37" s="255" t="s">
        <v>508</v>
      </c>
      <c r="D37" s="256">
        <v>2008</v>
      </c>
      <c r="E37" s="257">
        <v>14.06</v>
      </c>
      <c r="F37" s="257">
        <v>8.61</v>
      </c>
      <c r="G37" s="260">
        <v>22.67</v>
      </c>
      <c r="H37" s="327" t="s">
        <v>84</v>
      </c>
      <c r="I37" s="550"/>
      <c r="M37" s="83"/>
      <c r="N37" s="82"/>
      <c r="O37" s="82"/>
      <c r="P37" s="82"/>
      <c r="Q37" s="82"/>
      <c r="R37" s="82"/>
      <c r="S37" s="82"/>
      <c r="T37" s="82"/>
    </row>
    <row r="38" spans="1:20" ht="12.75">
      <c r="A38" s="324">
        <v>25</v>
      </c>
      <c r="B38" s="259" t="s">
        <v>745</v>
      </c>
      <c r="C38" s="255" t="s">
        <v>508</v>
      </c>
      <c r="D38" s="256">
        <v>2013</v>
      </c>
      <c r="E38" s="257">
        <v>14.12</v>
      </c>
      <c r="F38" s="257">
        <v>8.55</v>
      </c>
      <c r="G38" s="260">
        <v>22.67</v>
      </c>
      <c r="H38" s="327" t="s">
        <v>84</v>
      </c>
      <c r="I38" s="550"/>
      <c r="M38" s="83"/>
      <c r="N38" s="82"/>
      <c r="O38" s="82"/>
      <c r="P38" s="82"/>
      <c r="Q38" s="82"/>
      <c r="R38" s="82"/>
      <c r="S38" s="82"/>
      <c r="T38" s="82"/>
    </row>
    <row r="39" spans="1:20" ht="12.75">
      <c r="A39" s="152">
        <v>26</v>
      </c>
      <c r="B39" s="259" t="s">
        <v>730</v>
      </c>
      <c r="C39" s="255" t="s">
        <v>508</v>
      </c>
      <c r="D39" s="256">
        <v>2008</v>
      </c>
      <c r="E39" s="257">
        <v>14.09</v>
      </c>
      <c r="F39" s="257">
        <v>8.56</v>
      </c>
      <c r="G39" s="260">
        <v>22.65</v>
      </c>
      <c r="H39" s="327" t="s">
        <v>84</v>
      </c>
      <c r="I39" s="550"/>
      <c r="M39" s="83"/>
      <c r="N39" s="82"/>
      <c r="O39" s="82"/>
      <c r="P39" s="82"/>
      <c r="Q39" s="82"/>
      <c r="R39" s="82"/>
      <c r="S39" s="82"/>
      <c r="T39" s="82"/>
    </row>
    <row r="40" spans="1:20" ht="12.75">
      <c r="A40" s="324">
        <v>27</v>
      </c>
      <c r="B40" s="504" t="s">
        <v>872</v>
      </c>
      <c r="C40" s="255" t="s">
        <v>508</v>
      </c>
      <c r="D40" s="256">
        <v>2014</v>
      </c>
      <c r="E40" s="322">
        <v>14.33</v>
      </c>
      <c r="F40" s="322">
        <v>8.27</v>
      </c>
      <c r="G40" s="323">
        <v>22.6</v>
      </c>
      <c r="H40" s="91" t="s">
        <v>84</v>
      </c>
      <c r="I40" s="550"/>
      <c r="M40" s="83"/>
      <c r="N40" s="82"/>
      <c r="O40" s="82"/>
      <c r="P40" s="82"/>
      <c r="Q40" s="82"/>
      <c r="R40" s="82"/>
      <c r="S40" s="82"/>
      <c r="T40" s="82"/>
    </row>
    <row r="41" spans="1:20" ht="12.75">
      <c r="A41" s="152">
        <v>28</v>
      </c>
      <c r="B41" s="259" t="s">
        <v>746</v>
      </c>
      <c r="C41" s="255" t="s">
        <v>508</v>
      </c>
      <c r="D41" s="256">
        <v>2013</v>
      </c>
      <c r="E41" s="257">
        <v>14.06</v>
      </c>
      <c r="F41" s="257">
        <v>8.52</v>
      </c>
      <c r="G41" s="260">
        <v>22.58</v>
      </c>
      <c r="H41" s="327" t="s">
        <v>84</v>
      </c>
      <c r="I41" s="550"/>
      <c r="M41" s="83"/>
      <c r="N41" s="82"/>
      <c r="O41" s="82"/>
      <c r="P41" s="82"/>
      <c r="Q41" s="82"/>
      <c r="R41" s="82"/>
      <c r="S41" s="82"/>
      <c r="T41" s="82"/>
    </row>
    <row r="42" spans="1:20" ht="12.75">
      <c r="A42" s="324">
        <v>29</v>
      </c>
      <c r="B42" s="259" t="s">
        <v>730</v>
      </c>
      <c r="C42" s="255" t="s">
        <v>508</v>
      </c>
      <c r="D42" s="256">
        <v>2008</v>
      </c>
      <c r="E42" s="257">
        <v>14.23</v>
      </c>
      <c r="F42" s="257">
        <v>8.35</v>
      </c>
      <c r="G42" s="260">
        <v>22.58</v>
      </c>
      <c r="H42" s="327" t="s">
        <v>84</v>
      </c>
      <c r="I42" s="550"/>
      <c r="M42" s="83"/>
      <c r="N42" s="82"/>
      <c r="O42" s="82"/>
      <c r="P42" s="82"/>
      <c r="Q42" s="82"/>
      <c r="R42" s="82"/>
      <c r="S42" s="82"/>
      <c r="T42" s="82"/>
    </row>
    <row r="43" spans="1:20" ht="12.75">
      <c r="A43" s="152">
        <v>30</v>
      </c>
      <c r="B43" s="259" t="s">
        <v>725</v>
      </c>
      <c r="C43" s="255" t="s">
        <v>508</v>
      </c>
      <c r="D43" s="256">
        <v>2015</v>
      </c>
      <c r="E43" s="257">
        <v>14.21</v>
      </c>
      <c r="F43" s="257">
        <v>8.34</v>
      </c>
      <c r="G43" s="260">
        <v>22.55</v>
      </c>
      <c r="H43" s="327" t="s">
        <v>84</v>
      </c>
      <c r="I43" s="550"/>
      <c r="M43" s="83"/>
      <c r="N43" s="82"/>
      <c r="O43" s="82"/>
      <c r="P43" s="82"/>
      <c r="Q43" s="82"/>
      <c r="R43" s="82"/>
      <c r="S43" s="82"/>
      <c r="T43" s="82"/>
    </row>
    <row r="44" spans="1:20" ht="13.5" customHeight="1">
      <c r="A44" s="324">
        <v>31</v>
      </c>
      <c r="B44" s="259" t="s">
        <v>888</v>
      </c>
      <c r="C44" s="255" t="s">
        <v>321</v>
      </c>
      <c r="D44" s="256">
        <v>2015</v>
      </c>
      <c r="E44" s="257">
        <v>14.13</v>
      </c>
      <c r="F44" s="257">
        <v>8.37</v>
      </c>
      <c r="G44" s="260">
        <v>22.5</v>
      </c>
      <c r="H44" s="327" t="s">
        <v>84</v>
      </c>
      <c r="I44" s="550"/>
      <c r="M44" s="83"/>
      <c r="N44" s="82"/>
      <c r="O44" s="82"/>
      <c r="P44" s="82"/>
      <c r="Q44" s="82"/>
      <c r="R44" s="82"/>
      <c r="S44" s="82"/>
      <c r="T44" s="82"/>
    </row>
    <row r="45" spans="1:20" ht="12.75">
      <c r="A45" s="152">
        <v>32</v>
      </c>
      <c r="B45" s="259" t="s">
        <v>769</v>
      </c>
      <c r="C45" s="255" t="s">
        <v>508</v>
      </c>
      <c r="D45" s="459">
        <v>2015</v>
      </c>
      <c r="E45" s="257">
        <v>14.13</v>
      </c>
      <c r="F45" s="257">
        <v>8.32</v>
      </c>
      <c r="G45" s="260">
        <v>22.45</v>
      </c>
      <c r="H45" s="327" t="s">
        <v>85</v>
      </c>
      <c r="I45" s="550"/>
      <c r="M45" s="83"/>
      <c r="N45" s="82"/>
      <c r="O45" s="82"/>
      <c r="P45" s="82"/>
      <c r="Q45" s="82"/>
      <c r="R45" s="82"/>
      <c r="S45" s="82"/>
      <c r="T45" s="82"/>
    </row>
    <row r="46" spans="1:9" ht="12.75">
      <c r="A46" s="324">
        <v>33</v>
      </c>
      <c r="B46" s="259" t="s">
        <v>730</v>
      </c>
      <c r="C46" s="255" t="s">
        <v>508</v>
      </c>
      <c r="D46" s="256">
        <v>2008</v>
      </c>
      <c r="E46" s="257">
        <v>13.87</v>
      </c>
      <c r="F46" s="257">
        <v>8.53</v>
      </c>
      <c r="G46" s="260">
        <v>22.4</v>
      </c>
      <c r="H46" s="327" t="s">
        <v>85</v>
      </c>
      <c r="I46" s="550"/>
    </row>
    <row r="47" spans="1:9" ht="12.75">
      <c r="A47" s="152">
        <v>34</v>
      </c>
      <c r="B47" s="259" t="s">
        <v>911</v>
      </c>
      <c r="C47" s="255" t="s">
        <v>456</v>
      </c>
      <c r="D47" s="256">
        <v>2014</v>
      </c>
      <c r="E47" s="257">
        <v>14.13</v>
      </c>
      <c r="F47" s="257">
        <v>8.27</v>
      </c>
      <c r="G47" s="260">
        <v>22.4</v>
      </c>
      <c r="H47" s="327" t="s">
        <v>85</v>
      </c>
      <c r="I47" s="550"/>
    </row>
    <row r="48" spans="1:9" ht="12.75">
      <c r="A48" s="324">
        <v>35</v>
      </c>
      <c r="B48" s="259" t="s">
        <v>746</v>
      </c>
      <c r="C48" s="255" t="s">
        <v>508</v>
      </c>
      <c r="D48" s="256">
        <v>2014</v>
      </c>
      <c r="E48" s="257">
        <v>14.32</v>
      </c>
      <c r="F48" s="257">
        <v>8.06</v>
      </c>
      <c r="G48" s="260">
        <v>22.38</v>
      </c>
      <c r="H48" s="327" t="s">
        <v>85</v>
      </c>
      <c r="I48" s="550"/>
    </row>
    <row r="49" spans="1:9" ht="12.75">
      <c r="A49" s="152">
        <v>36</v>
      </c>
      <c r="B49" s="259" t="s">
        <v>770</v>
      </c>
      <c r="C49" s="255" t="s">
        <v>508</v>
      </c>
      <c r="D49" s="256">
        <v>2014</v>
      </c>
      <c r="E49" s="257">
        <v>13.89</v>
      </c>
      <c r="F49" s="257">
        <v>8.49</v>
      </c>
      <c r="G49" s="260">
        <v>22.38</v>
      </c>
      <c r="H49" s="327" t="s">
        <v>85</v>
      </c>
      <c r="I49" s="550"/>
    </row>
    <row r="50" spans="1:9" ht="12.75">
      <c r="A50" s="324">
        <v>37</v>
      </c>
      <c r="B50" s="259" t="s">
        <v>762</v>
      </c>
      <c r="C50" s="255" t="s">
        <v>508</v>
      </c>
      <c r="D50" s="256">
        <v>2014</v>
      </c>
      <c r="E50" s="257">
        <v>13.93</v>
      </c>
      <c r="F50" s="257">
        <v>8.44</v>
      </c>
      <c r="G50" s="260">
        <v>22.37</v>
      </c>
      <c r="H50" s="327" t="s">
        <v>85</v>
      </c>
      <c r="I50" s="550"/>
    </row>
    <row r="51" spans="1:9" ht="12.75">
      <c r="A51" s="152">
        <v>38</v>
      </c>
      <c r="B51" s="259" t="s">
        <v>741</v>
      </c>
      <c r="C51" s="255" t="s">
        <v>508</v>
      </c>
      <c r="D51" s="459">
        <v>2014</v>
      </c>
      <c r="E51" s="257">
        <v>14.03</v>
      </c>
      <c r="F51" s="257">
        <v>8.32</v>
      </c>
      <c r="G51" s="260">
        <v>22.35</v>
      </c>
      <c r="H51" s="327" t="s">
        <v>85</v>
      </c>
      <c r="I51" s="550"/>
    </row>
    <row r="52" spans="1:9" ht="12.75">
      <c r="A52" s="324">
        <v>39</v>
      </c>
      <c r="B52" s="259" t="s">
        <v>730</v>
      </c>
      <c r="C52" s="255" t="s">
        <v>508</v>
      </c>
      <c r="D52" s="256">
        <v>2008</v>
      </c>
      <c r="E52" s="257">
        <v>13.79</v>
      </c>
      <c r="F52" s="257">
        <v>8.55</v>
      </c>
      <c r="G52" s="260">
        <v>22.34</v>
      </c>
      <c r="H52" s="327" t="s">
        <v>85</v>
      </c>
      <c r="I52" s="550"/>
    </row>
    <row r="53" spans="1:9" ht="12.75">
      <c r="A53" s="152">
        <v>40</v>
      </c>
      <c r="B53" s="259" t="s">
        <v>725</v>
      </c>
      <c r="C53" s="255" t="s">
        <v>508</v>
      </c>
      <c r="D53" s="256">
        <v>2014</v>
      </c>
      <c r="E53" s="257">
        <v>14.01</v>
      </c>
      <c r="F53" s="257">
        <v>8.32</v>
      </c>
      <c r="G53" s="260">
        <v>22.33</v>
      </c>
      <c r="H53" s="327" t="s">
        <v>85</v>
      </c>
      <c r="I53" s="550"/>
    </row>
    <row r="54" spans="1:9" ht="12.75">
      <c r="A54" s="324">
        <v>41</v>
      </c>
      <c r="B54" s="259" t="s">
        <v>725</v>
      </c>
      <c r="C54" s="255" t="s">
        <v>508</v>
      </c>
      <c r="D54" s="256">
        <v>2014</v>
      </c>
      <c r="E54" s="257">
        <v>14.01</v>
      </c>
      <c r="F54" s="257">
        <v>8.3</v>
      </c>
      <c r="G54" s="260">
        <v>22.31</v>
      </c>
      <c r="H54" s="327" t="s">
        <v>85</v>
      </c>
      <c r="I54" s="550"/>
    </row>
    <row r="55" spans="1:9" ht="12.75">
      <c r="A55" s="152">
        <v>42</v>
      </c>
      <c r="B55" s="259" t="s">
        <v>730</v>
      </c>
      <c r="C55" s="255" t="s">
        <v>508</v>
      </c>
      <c r="D55" s="256">
        <v>2015</v>
      </c>
      <c r="E55" s="257">
        <v>13.81</v>
      </c>
      <c r="F55" s="257">
        <v>8.49</v>
      </c>
      <c r="G55" s="260">
        <v>22.3</v>
      </c>
      <c r="H55" s="327" t="s">
        <v>85</v>
      </c>
      <c r="I55" s="550"/>
    </row>
    <row r="56" spans="1:9" ht="12.75">
      <c r="A56" s="324">
        <v>43</v>
      </c>
      <c r="B56" s="259" t="s">
        <v>725</v>
      </c>
      <c r="C56" s="255" t="s">
        <v>508</v>
      </c>
      <c r="D56" s="256">
        <v>2014</v>
      </c>
      <c r="E56" s="257">
        <v>13.92</v>
      </c>
      <c r="F56" s="257">
        <v>8.37</v>
      </c>
      <c r="G56" s="260">
        <v>22.29</v>
      </c>
      <c r="H56" s="327" t="s">
        <v>85</v>
      </c>
      <c r="I56" s="550"/>
    </row>
    <row r="57" spans="1:9" ht="12.75">
      <c r="A57" s="152">
        <v>44</v>
      </c>
      <c r="B57" s="259" t="s">
        <v>766</v>
      </c>
      <c r="C57" s="255" t="s">
        <v>508</v>
      </c>
      <c r="D57" s="256">
        <v>2014</v>
      </c>
      <c r="E57" s="257">
        <v>13.65</v>
      </c>
      <c r="F57" s="257">
        <v>8.64</v>
      </c>
      <c r="G57" s="260">
        <v>22.29</v>
      </c>
      <c r="H57" s="327" t="s">
        <v>85</v>
      </c>
      <c r="I57" s="550"/>
    </row>
    <row r="58" spans="1:9" ht="14.25" customHeight="1">
      <c r="A58" s="324">
        <v>45</v>
      </c>
      <c r="B58" s="259" t="s">
        <v>725</v>
      </c>
      <c r="C58" s="255" t="s">
        <v>508</v>
      </c>
      <c r="D58" s="256">
        <v>2014</v>
      </c>
      <c r="E58" s="257">
        <v>14.11</v>
      </c>
      <c r="F58" s="257">
        <v>8.15</v>
      </c>
      <c r="G58" s="260">
        <v>22.26</v>
      </c>
      <c r="H58" s="327" t="s">
        <v>85</v>
      </c>
      <c r="I58" s="550"/>
    </row>
    <row r="59" spans="1:9" ht="12.75">
      <c r="A59" s="152">
        <v>46</v>
      </c>
      <c r="B59" s="504" t="s">
        <v>872</v>
      </c>
      <c r="C59" s="255" t="s">
        <v>508</v>
      </c>
      <c r="D59" s="505">
        <v>2014</v>
      </c>
      <c r="E59" s="322">
        <v>14.05</v>
      </c>
      <c r="F59" s="322">
        <v>8.21</v>
      </c>
      <c r="G59" s="323">
        <v>22.26</v>
      </c>
      <c r="H59" s="327" t="s">
        <v>85</v>
      </c>
      <c r="I59" s="550"/>
    </row>
    <row r="60" spans="1:9" ht="12.75">
      <c r="A60" s="324">
        <v>47</v>
      </c>
      <c r="B60" s="259" t="s">
        <v>730</v>
      </c>
      <c r="C60" s="255" t="s">
        <v>508</v>
      </c>
      <c r="D60" s="256">
        <v>2008</v>
      </c>
      <c r="E60" s="257">
        <v>13.72</v>
      </c>
      <c r="F60" s="257">
        <v>8.53</v>
      </c>
      <c r="G60" s="260">
        <v>22.25</v>
      </c>
      <c r="H60" s="327" t="s">
        <v>85</v>
      </c>
      <c r="I60" s="550"/>
    </row>
    <row r="61" spans="1:9" ht="12.75">
      <c r="A61" s="152">
        <v>48</v>
      </c>
      <c r="B61" s="259" t="s">
        <v>762</v>
      </c>
      <c r="C61" s="255" t="s">
        <v>508</v>
      </c>
      <c r="D61" s="256">
        <v>2015</v>
      </c>
      <c r="E61" s="257">
        <v>14.04</v>
      </c>
      <c r="F61" s="257">
        <v>8.2</v>
      </c>
      <c r="G61" s="260">
        <v>22.24</v>
      </c>
      <c r="H61" s="327" t="s">
        <v>85</v>
      </c>
      <c r="I61" s="550"/>
    </row>
    <row r="62" spans="1:9" ht="12.75">
      <c r="A62" s="324">
        <v>49</v>
      </c>
      <c r="B62" s="259" t="s">
        <v>888</v>
      </c>
      <c r="C62" s="255" t="s">
        <v>409</v>
      </c>
      <c r="D62" s="256">
        <v>2014</v>
      </c>
      <c r="E62" s="257">
        <v>14.31</v>
      </c>
      <c r="F62" s="257">
        <v>7.88</v>
      </c>
      <c r="G62" s="260">
        <v>22.19</v>
      </c>
      <c r="H62" s="327" t="s">
        <v>85</v>
      </c>
      <c r="I62" s="550"/>
    </row>
    <row r="63" spans="1:9" ht="12.75">
      <c r="A63" s="152">
        <v>50</v>
      </c>
      <c r="B63" s="259" t="s">
        <v>771</v>
      </c>
      <c r="C63" s="255" t="s">
        <v>508</v>
      </c>
      <c r="D63" s="256">
        <v>2014</v>
      </c>
      <c r="E63" s="257">
        <v>13.86</v>
      </c>
      <c r="F63" s="257">
        <v>8.31</v>
      </c>
      <c r="G63" s="260">
        <v>22.17</v>
      </c>
      <c r="H63" s="327" t="s">
        <v>85</v>
      </c>
      <c r="I63" s="550"/>
    </row>
    <row r="64" spans="1:9" ht="12.75">
      <c r="A64" s="324">
        <v>51</v>
      </c>
      <c r="B64" s="259" t="s">
        <v>730</v>
      </c>
      <c r="C64" s="255" t="s">
        <v>508</v>
      </c>
      <c r="D64" s="256">
        <v>2015</v>
      </c>
      <c r="E64" s="257">
        <v>13.66</v>
      </c>
      <c r="F64" s="257">
        <v>8.48</v>
      </c>
      <c r="G64" s="260">
        <v>22.14</v>
      </c>
      <c r="H64" s="327" t="s">
        <v>85</v>
      </c>
      <c r="I64" s="550"/>
    </row>
    <row r="65" spans="1:9" ht="12.75">
      <c r="A65" s="152">
        <v>52</v>
      </c>
      <c r="B65" s="259" t="s">
        <v>725</v>
      </c>
      <c r="C65" s="255" t="s">
        <v>508</v>
      </c>
      <c r="D65" s="256">
        <v>2014</v>
      </c>
      <c r="E65" s="257">
        <v>13.65</v>
      </c>
      <c r="F65" s="257">
        <v>8.48</v>
      </c>
      <c r="G65" s="260">
        <v>22.13</v>
      </c>
      <c r="H65" s="327" t="s">
        <v>85</v>
      </c>
      <c r="I65" s="550"/>
    </row>
    <row r="66" spans="1:9" ht="12.75">
      <c r="A66" s="324">
        <v>53</v>
      </c>
      <c r="B66" s="543" t="s">
        <v>725</v>
      </c>
      <c r="C66" s="544" t="s">
        <v>508</v>
      </c>
      <c r="D66" s="545">
        <v>2015</v>
      </c>
      <c r="E66" s="546">
        <v>13.79</v>
      </c>
      <c r="F66" s="546">
        <v>8.32</v>
      </c>
      <c r="G66" s="547">
        <v>22.11</v>
      </c>
      <c r="H66" s="548" t="s">
        <v>85</v>
      </c>
      <c r="I66" s="550"/>
    </row>
    <row r="67" spans="1:9" ht="12.75">
      <c r="A67" s="152">
        <v>54</v>
      </c>
      <c r="B67" s="259" t="s">
        <v>745</v>
      </c>
      <c r="C67" s="255" t="s">
        <v>508</v>
      </c>
      <c r="D67" s="256">
        <v>2015</v>
      </c>
      <c r="E67" s="257">
        <v>13.72</v>
      </c>
      <c r="F67" s="257">
        <v>8.38</v>
      </c>
      <c r="G67" s="260">
        <v>22.1</v>
      </c>
      <c r="H67" s="327" t="s">
        <v>85</v>
      </c>
      <c r="I67" s="550"/>
    </row>
    <row r="68" spans="1:9" ht="12.75">
      <c r="A68" s="324">
        <v>55</v>
      </c>
      <c r="B68" s="259" t="s">
        <v>747</v>
      </c>
      <c r="C68" s="255" t="s">
        <v>508</v>
      </c>
      <c r="D68" s="459">
        <v>2014</v>
      </c>
      <c r="E68" s="257">
        <v>13.72</v>
      </c>
      <c r="F68" s="257">
        <v>8.37</v>
      </c>
      <c r="G68" s="260">
        <v>22.09</v>
      </c>
      <c r="H68" s="327" t="s">
        <v>85</v>
      </c>
      <c r="I68" s="550"/>
    </row>
    <row r="69" spans="1:9" ht="12.75">
      <c r="A69" s="152">
        <v>56</v>
      </c>
      <c r="B69" s="325" t="s">
        <v>457</v>
      </c>
      <c r="C69" s="326" t="s">
        <v>359</v>
      </c>
      <c r="D69" s="159">
        <v>2013</v>
      </c>
      <c r="E69" s="159">
        <v>13.93</v>
      </c>
      <c r="F69" s="159">
        <v>8.15</v>
      </c>
      <c r="G69" s="323">
        <f>E69+F69</f>
        <v>22.08</v>
      </c>
      <c r="H69" s="327" t="s">
        <v>85</v>
      </c>
      <c r="I69" s="550"/>
    </row>
    <row r="70" spans="1:9" ht="12.75">
      <c r="A70" s="324">
        <v>57</v>
      </c>
      <c r="B70" s="259" t="s">
        <v>725</v>
      </c>
      <c r="C70" s="255" t="s">
        <v>508</v>
      </c>
      <c r="D70" s="256">
        <v>2014</v>
      </c>
      <c r="E70" s="257">
        <v>13.84</v>
      </c>
      <c r="F70" s="257">
        <v>8.22</v>
      </c>
      <c r="G70" s="260">
        <v>22.06</v>
      </c>
      <c r="H70" s="327" t="s">
        <v>85</v>
      </c>
      <c r="I70" s="550"/>
    </row>
    <row r="71" spans="1:9" ht="12.75">
      <c r="A71" s="152">
        <v>58</v>
      </c>
      <c r="B71" s="259" t="s">
        <v>730</v>
      </c>
      <c r="C71" s="255" t="s">
        <v>508</v>
      </c>
      <c r="D71" s="256">
        <v>2015</v>
      </c>
      <c r="E71" s="257">
        <v>13.64</v>
      </c>
      <c r="F71" s="257">
        <v>8.42</v>
      </c>
      <c r="G71" s="260">
        <v>22.06</v>
      </c>
      <c r="H71" s="327" t="s">
        <v>85</v>
      </c>
      <c r="I71" s="550"/>
    </row>
    <row r="72" spans="1:9" ht="12.75">
      <c r="A72" s="324">
        <v>59</v>
      </c>
      <c r="B72" s="259" t="s">
        <v>746</v>
      </c>
      <c r="C72" s="255" t="s">
        <v>508</v>
      </c>
      <c r="D72" s="256">
        <v>2014</v>
      </c>
      <c r="E72" s="257">
        <v>14.03</v>
      </c>
      <c r="F72" s="257">
        <v>8</v>
      </c>
      <c r="G72" s="260">
        <v>22.03</v>
      </c>
      <c r="H72" s="327" t="s">
        <v>85</v>
      </c>
      <c r="I72" s="550"/>
    </row>
    <row r="73" spans="1:9" ht="12.75">
      <c r="A73" s="152">
        <v>60</v>
      </c>
      <c r="B73" s="259" t="s">
        <v>725</v>
      </c>
      <c r="C73" s="255" t="s">
        <v>508</v>
      </c>
      <c r="D73" s="256">
        <v>2014</v>
      </c>
      <c r="E73" s="257">
        <v>13.73</v>
      </c>
      <c r="F73" s="257">
        <v>8.27</v>
      </c>
      <c r="G73" s="260">
        <v>22</v>
      </c>
      <c r="H73" s="327" t="s">
        <v>85</v>
      </c>
      <c r="I73" s="55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5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3.57421875" style="0" customWidth="1"/>
    <col min="4" max="4" width="10.421875" style="0" customWidth="1"/>
    <col min="5" max="5" width="7.421875" style="0" customWidth="1"/>
    <col min="6" max="6" width="7.140625" style="0" customWidth="1"/>
    <col min="8" max="8" width="5.7109375" style="0" customWidth="1"/>
  </cols>
  <sheetData>
    <row r="3" spans="1:9" ht="15.75">
      <c r="A3" s="291" t="s">
        <v>960</v>
      </c>
      <c r="B3" s="291"/>
      <c r="C3" s="614"/>
      <c r="D3" s="291" t="s">
        <v>171</v>
      </c>
      <c r="E3" s="614"/>
      <c r="F3" s="614"/>
      <c r="G3" s="291" t="s">
        <v>172</v>
      </c>
      <c r="H3" s="614"/>
      <c r="I3" s="614"/>
    </row>
    <row r="5" spans="1:7" ht="12.75">
      <c r="A5" t="s">
        <v>2</v>
      </c>
      <c r="D5" t="s">
        <v>3</v>
      </c>
      <c r="G5" t="s">
        <v>4</v>
      </c>
    </row>
    <row r="6" spans="1:7" ht="12.75">
      <c r="A6" t="s">
        <v>5</v>
      </c>
      <c r="D6" t="s">
        <v>6</v>
      </c>
      <c r="G6" t="s">
        <v>7</v>
      </c>
    </row>
    <row r="7" spans="1:7" ht="12.75">
      <c r="A7" t="s">
        <v>8</v>
      </c>
      <c r="D7" t="s">
        <v>9</v>
      </c>
      <c r="G7" t="s">
        <v>10</v>
      </c>
    </row>
    <row r="8" spans="1:7" ht="12.75">
      <c r="A8" t="s">
        <v>11</v>
      </c>
      <c r="D8" t="s">
        <v>12</v>
      </c>
      <c r="G8" t="s">
        <v>13</v>
      </c>
    </row>
    <row r="9" spans="1:7" ht="12.75">
      <c r="A9" t="s">
        <v>158</v>
      </c>
      <c r="D9" t="s">
        <v>159</v>
      </c>
      <c r="G9" t="s">
        <v>160</v>
      </c>
    </row>
    <row r="10" spans="1:7" ht="12.75">
      <c r="A10" t="s">
        <v>161</v>
      </c>
      <c r="D10" t="s">
        <v>162</v>
      </c>
      <c r="G10" t="s">
        <v>163</v>
      </c>
    </row>
    <row r="11" spans="1:7" ht="12.75">
      <c r="A11" t="s">
        <v>164</v>
      </c>
      <c r="D11" t="s">
        <v>165</v>
      </c>
      <c r="G11" t="s">
        <v>166</v>
      </c>
    </row>
    <row r="12" spans="1:7" ht="12.75">
      <c r="A12" t="s">
        <v>167</v>
      </c>
      <c r="D12" t="s">
        <v>168</v>
      </c>
      <c r="G12" t="s">
        <v>167</v>
      </c>
    </row>
    <row r="13" ht="13.5" thickBot="1">
      <c r="I13" s="19"/>
    </row>
    <row r="14" spans="1:9" ht="13.5" thickBo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416"/>
    </row>
    <row r="15" spans="1:23" ht="12.75" hidden="1">
      <c r="A15" s="27"/>
      <c r="B15" s="27"/>
      <c r="C15" s="27"/>
      <c r="D15" s="27"/>
      <c r="E15" s="27"/>
      <c r="F15" s="27"/>
      <c r="G15" s="145"/>
      <c r="H15" s="28"/>
      <c r="I15" s="415"/>
      <c r="W15" t="s">
        <v>173</v>
      </c>
    </row>
    <row r="16" spans="1:24" ht="15.75" customHeight="1">
      <c r="A16" s="177">
        <v>1</v>
      </c>
      <c r="B16" s="204" t="s">
        <v>900</v>
      </c>
      <c r="C16" s="178" t="s">
        <v>456</v>
      </c>
      <c r="D16" s="306">
        <v>1996</v>
      </c>
      <c r="E16" s="179">
        <v>17.05</v>
      </c>
      <c r="F16" s="179">
        <v>11.5</v>
      </c>
      <c r="G16" s="577">
        <v>28.55</v>
      </c>
      <c r="H16" s="536" t="s">
        <v>83</v>
      </c>
      <c r="I16" s="49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40"/>
      <c r="V16" s="40"/>
      <c r="W16" s="40"/>
      <c r="X16" s="40"/>
    </row>
    <row r="17" spans="1:24" ht="12.75">
      <c r="A17" s="177">
        <v>2</v>
      </c>
      <c r="B17" s="204" t="s">
        <v>334</v>
      </c>
      <c r="C17" s="178" t="s">
        <v>321</v>
      </c>
      <c r="D17" s="373">
        <v>2013</v>
      </c>
      <c r="E17" s="179">
        <v>16.65</v>
      </c>
      <c r="F17" s="179">
        <v>11.26</v>
      </c>
      <c r="G17" s="152">
        <v>27.91</v>
      </c>
      <c r="H17" s="536" t="s">
        <v>83</v>
      </c>
      <c r="I17" s="176"/>
      <c r="J17" s="71"/>
      <c r="K17" s="71"/>
      <c r="L17" s="71"/>
      <c r="M17" s="71"/>
      <c r="N17" s="71"/>
      <c r="O17" s="71"/>
      <c r="P17" s="71"/>
      <c r="Q17" s="71"/>
      <c r="R17" s="71"/>
      <c r="S17" s="142"/>
      <c r="T17" s="70"/>
      <c r="U17" s="40"/>
      <c r="V17" s="40"/>
      <c r="W17" s="40"/>
      <c r="X17" s="40"/>
    </row>
    <row r="18" spans="1:24" ht="13.5" customHeight="1">
      <c r="A18" s="177">
        <v>3</v>
      </c>
      <c r="B18" s="204" t="s">
        <v>552</v>
      </c>
      <c r="C18" s="178" t="s">
        <v>515</v>
      </c>
      <c r="D18" s="306">
        <v>2011</v>
      </c>
      <c r="E18" s="179">
        <v>16.56</v>
      </c>
      <c r="F18" s="179">
        <v>11.24</v>
      </c>
      <c r="G18" s="181">
        <v>27.8</v>
      </c>
      <c r="H18" s="91" t="s">
        <v>83</v>
      </c>
      <c r="I18" s="176"/>
      <c r="J18" s="3"/>
      <c r="K18" s="3"/>
      <c r="L18" s="3"/>
      <c r="M18" s="144"/>
      <c r="N18" s="144"/>
      <c r="O18" s="144"/>
      <c r="P18" s="144"/>
      <c r="Q18" s="144"/>
      <c r="R18" s="144"/>
      <c r="S18" s="143"/>
      <c r="T18" s="69"/>
      <c r="U18" s="40"/>
      <c r="V18" s="40"/>
      <c r="W18" s="40"/>
      <c r="X18" s="40"/>
    </row>
    <row r="19" spans="1:24" ht="12.75">
      <c r="A19" s="177">
        <v>4</v>
      </c>
      <c r="B19" s="204" t="s">
        <v>524</v>
      </c>
      <c r="C19" s="178" t="s">
        <v>515</v>
      </c>
      <c r="D19" s="306">
        <v>2008</v>
      </c>
      <c r="E19" s="179">
        <v>16.51</v>
      </c>
      <c r="F19" s="179">
        <v>11.04</v>
      </c>
      <c r="G19" s="181">
        <v>27.55</v>
      </c>
      <c r="H19" s="91" t="s">
        <v>83</v>
      </c>
      <c r="I19" s="49"/>
      <c r="J19" s="3"/>
      <c r="K19" s="3"/>
      <c r="L19" s="3"/>
      <c r="M19" s="144"/>
      <c r="N19" s="144"/>
      <c r="O19" s="144"/>
      <c r="P19" s="144"/>
      <c r="Q19" s="144"/>
      <c r="R19" s="144"/>
      <c r="S19" s="143"/>
      <c r="T19" s="69"/>
      <c r="U19" s="40"/>
      <c r="V19" s="40"/>
      <c r="W19" s="40"/>
      <c r="X19" s="40"/>
    </row>
    <row r="20" spans="1:24" ht="14.25" customHeight="1">
      <c r="A20" s="177">
        <v>5</v>
      </c>
      <c r="B20" s="204" t="s">
        <v>760</v>
      </c>
      <c r="C20" s="178" t="s">
        <v>507</v>
      </c>
      <c r="D20" s="306">
        <v>2014</v>
      </c>
      <c r="E20" s="179">
        <v>16.26</v>
      </c>
      <c r="F20" s="179">
        <v>11.23</v>
      </c>
      <c r="G20" s="181">
        <v>27.49</v>
      </c>
      <c r="H20" s="536" t="s">
        <v>83</v>
      </c>
      <c r="I20" s="71"/>
      <c r="J20" s="3"/>
      <c r="K20" s="3"/>
      <c r="L20" s="3"/>
      <c r="M20" s="144"/>
      <c r="N20" s="144"/>
      <c r="O20" s="144"/>
      <c r="P20" s="144"/>
      <c r="Q20" s="144"/>
      <c r="R20" s="144"/>
      <c r="S20" s="143"/>
      <c r="T20" s="69"/>
      <c r="U20" s="40"/>
      <c r="V20" s="40"/>
      <c r="W20" s="40"/>
      <c r="X20" s="40"/>
    </row>
    <row r="21" spans="1:24" ht="14.25" customHeight="1">
      <c r="A21" s="177">
        <v>6</v>
      </c>
      <c r="B21" s="204" t="s">
        <v>331</v>
      </c>
      <c r="C21" s="178" t="s">
        <v>321</v>
      </c>
      <c r="D21" s="306">
        <v>1999</v>
      </c>
      <c r="E21" s="179">
        <v>16.31</v>
      </c>
      <c r="F21" s="179">
        <v>11.08</v>
      </c>
      <c r="G21" s="181">
        <v>27.39</v>
      </c>
      <c r="H21" s="536" t="s">
        <v>83</v>
      </c>
      <c r="I21" s="71"/>
      <c r="J21" s="3"/>
      <c r="K21" s="3"/>
      <c r="L21" s="3"/>
      <c r="M21" s="144"/>
      <c r="N21" s="144"/>
      <c r="O21" s="144"/>
      <c r="P21" s="144"/>
      <c r="Q21" s="144"/>
      <c r="R21" s="144"/>
      <c r="S21" s="143"/>
      <c r="T21" s="69"/>
      <c r="U21" s="40"/>
      <c r="V21" s="40"/>
      <c r="W21" s="40"/>
      <c r="X21" s="40"/>
    </row>
    <row r="22" spans="1:24" ht="14.25" customHeight="1">
      <c r="A22" s="177">
        <v>7</v>
      </c>
      <c r="B22" s="204" t="s">
        <v>332</v>
      </c>
      <c r="C22" s="178" t="s">
        <v>321</v>
      </c>
      <c r="D22" s="306">
        <v>2000</v>
      </c>
      <c r="E22" s="179">
        <v>16.57</v>
      </c>
      <c r="F22" s="179">
        <v>10.81</v>
      </c>
      <c r="G22" s="182">
        <v>27.38</v>
      </c>
      <c r="H22" s="536" t="s">
        <v>83</v>
      </c>
      <c r="I22" s="176"/>
      <c r="J22" s="3"/>
      <c r="K22" s="3"/>
      <c r="L22" s="3"/>
      <c r="M22" s="144"/>
      <c r="N22" s="144"/>
      <c r="O22" s="144"/>
      <c r="P22" s="144"/>
      <c r="Q22" s="144"/>
      <c r="R22" s="144"/>
      <c r="S22" s="304"/>
      <c r="T22" s="305"/>
      <c r="U22" s="40"/>
      <c r="V22" s="40"/>
      <c r="W22" s="40"/>
      <c r="X22" s="40"/>
    </row>
    <row r="23" spans="1:24" ht="12.75">
      <c r="A23" s="177">
        <v>8</v>
      </c>
      <c r="B23" s="204" t="s">
        <v>423</v>
      </c>
      <c r="C23" s="178" t="s">
        <v>424</v>
      </c>
      <c r="D23" s="183">
        <v>2011</v>
      </c>
      <c r="E23" s="179">
        <v>15.95</v>
      </c>
      <c r="F23" s="179">
        <v>11.09</v>
      </c>
      <c r="G23" s="181">
        <v>27.04</v>
      </c>
      <c r="H23" s="182" t="s">
        <v>83</v>
      </c>
      <c r="I23" s="49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144"/>
      <c r="U23" s="40"/>
      <c r="V23" s="40"/>
      <c r="W23" s="40"/>
      <c r="X23" s="40"/>
    </row>
    <row r="24" spans="1:24" ht="12.75">
      <c r="A24" s="177">
        <v>9</v>
      </c>
      <c r="B24" s="204" t="s">
        <v>623</v>
      </c>
      <c r="C24" s="178" t="s">
        <v>618</v>
      </c>
      <c r="D24" s="306">
        <v>1985</v>
      </c>
      <c r="E24" s="179">
        <v>16.14</v>
      </c>
      <c r="F24" s="179">
        <v>10.85</v>
      </c>
      <c r="G24" s="181">
        <v>26.99</v>
      </c>
      <c r="H24" s="536" t="s">
        <v>83</v>
      </c>
      <c r="I24" s="49"/>
      <c r="K24" s="70"/>
      <c r="N24" s="70" t="s">
        <v>319</v>
      </c>
      <c r="O24" s="70" t="s">
        <v>319</v>
      </c>
      <c r="P24" s="70" t="s">
        <v>319</v>
      </c>
      <c r="Q24" s="70" t="s">
        <v>319</v>
      </c>
      <c r="R24" s="70" t="s">
        <v>319</v>
      </c>
      <c r="S24" s="70" t="s">
        <v>319</v>
      </c>
      <c r="T24" s="70"/>
      <c r="U24" s="40"/>
      <c r="V24" s="40"/>
      <c r="W24" s="40"/>
      <c r="X24" s="40"/>
    </row>
    <row r="25" spans="1:24" ht="12.75">
      <c r="A25" s="177">
        <v>10</v>
      </c>
      <c r="B25" s="204" t="s">
        <v>624</v>
      </c>
      <c r="C25" s="178" t="s">
        <v>618</v>
      </c>
      <c r="D25" s="306">
        <v>1990</v>
      </c>
      <c r="E25" s="179">
        <v>15.45</v>
      </c>
      <c r="F25" s="179">
        <v>10.61</v>
      </c>
      <c r="G25" s="181">
        <v>26.96</v>
      </c>
      <c r="H25" s="536" t="s">
        <v>83</v>
      </c>
      <c r="I25" s="176"/>
      <c r="J25" s="143"/>
      <c r="K25" s="40"/>
      <c r="L25" s="40"/>
      <c r="M25" s="40"/>
      <c r="N25" s="40"/>
      <c r="O25" s="69"/>
      <c r="P25" s="69"/>
      <c r="Q25" s="69"/>
      <c r="R25" s="69"/>
      <c r="S25" s="69"/>
      <c r="T25" s="69"/>
      <c r="U25" s="40"/>
      <c r="V25" s="40"/>
      <c r="W25" s="40"/>
      <c r="X25" s="40"/>
    </row>
    <row r="26" spans="1:24" ht="12.75">
      <c r="A26" s="177">
        <v>11</v>
      </c>
      <c r="B26" s="204" t="s">
        <v>625</v>
      </c>
      <c r="C26" s="178" t="s">
        <v>507</v>
      </c>
      <c r="D26" s="306">
        <v>2012</v>
      </c>
      <c r="E26" s="179">
        <v>15.92</v>
      </c>
      <c r="F26" s="179">
        <v>10.9</v>
      </c>
      <c r="G26" s="181">
        <v>26.82</v>
      </c>
      <c r="H26" s="536" t="s">
        <v>83</v>
      </c>
      <c r="I26" s="176"/>
      <c r="J26" s="143"/>
      <c r="K26" s="40"/>
      <c r="L26" s="40"/>
      <c r="M26" s="40"/>
      <c r="N26" s="40"/>
      <c r="O26" s="69"/>
      <c r="P26" s="69"/>
      <c r="Q26" s="69"/>
      <c r="R26" s="69"/>
      <c r="S26" s="69"/>
      <c r="T26" s="69"/>
      <c r="U26" s="40"/>
      <c r="V26" s="40"/>
      <c r="W26" s="40"/>
      <c r="X26" s="40"/>
    </row>
    <row r="27" spans="1:24" ht="13.5" customHeight="1">
      <c r="A27" s="177">
        <v>12</v>
      </c>
      <c r="B27" s="204" t="s">
        <v>553</v>
      </c>
      <c r="C27" s="178" t="s">
        <v>515</v>
      </c>
      <c r="D27" s="373">
        <v>2014</v>
      </c>
      <c r="E27" s="179">
        <v>16.03</v>
      </c>
      <c r="F27" s="179">
        <v>10.71</v>
      </c>
      <c r="G27" s="181">
        <v>26.74</v>
      </c>
      <c r="H27" s="91" t="s">
        <v>83</v>
      </c>
      <c r="I27" s="3"/>
      <c r="J27" s="143"/>
      <c r="K27" s="40"/>
      <c r="L27" s="40"/>
      <c r="M27" s="40"/>
      <c r="N27" s="40"/>
      <c r="O27" s="69"/>
      <c r="P27" s="69"/>
      <c r="Q27" s="69"/>
      <c r="R27" s="69"/>
      <c r="S27" s="69"/>
      <c r="T27" s="69"/>
      <c r="U27" s="40"/>
      <c r="V27" s="40"/>
      <c r="W27" s="40"/>
      <c r="X27" s="40"/>
    </row>
    <row r="28" spans="1:24" ht="12.75">
      <c r="A28" s="177">
        <v>13</v>
      </c>
      <c r="B28" s="204" t="s">
        <v>333</v>
      </c>
      <c r="C28" s="178" t="s">
        <v>321</v>
      </c>
      <c r="D28" s="306">
        <v>1998</v>
      </c>
      <c r="E28" s="179">
        <v>15.76</v>
      </c>
      <c r="F28" s="179">
        <v>10.91</v>
      </c>
      <c r="G28" s="152">
        <v>26.67</v>
      </c>
      <c r="H28" s="536" t="s">
        <v>83</v>
      </c>
      <c r="I28" s="176"/>
      <c r="J28" s="143"/>
      <c r="K28" s="40"/>
      <c r="L28" s="40"/>
      <c r="M28" s="40"/>
      <c r="N28" s="40"/>
      <c r="O28" s="69"/>
      <c r="P28" s="69"/>
      <c r="Q28" s="69"/>
      <c r="R28" s="69"/>
      <c r="S28" s="69"/>
      <c r="T28" s="69"/>
      <c r="U28" s="40"/>
      <c r="V28" s="40"/>
      <c r="W28" s="40"/>
      <c r="X28" s="40"/>
    </row>
    <row r="29" spans="1:24" ht="12.75">
      <c r="A29" s="177">
        <v>14</v>
      </c>
      <c r="B29" s="204" t="s">
        <v>624</v>
      </c>
      <c r="C29" s="178" t="s">
        <v>618</v>
      </c>
      <c r="D29" s="306">
        <v>2011</v>
      </c>
      <c r="E29" s="179">
        <v>15.71</v>
      </c>
      <c r="F29" s="179">
        <v>10.82</v>
      </c>
      <c r="G29" s="181">
        <v>26.53</v>
      </c>
      <c r="H29" s="536" t="s">
        <v>83</v>
      </c>
      <c r="I29" s="176"/>
      <c r="J29" s="143"/>
      <c r="K29" s="40"/>
      <c r="L29" s="40"/>
      <c r="M29" s="40"/>
      <c r="N29" s="40"/>
      <c r="O29" s="69"/>
      <c r="P29" s="69"/>
      <c r="Q29" s="69"/>
      <c r="R29" s="69"/>
      <c r="S29" s="69"/>
      <c r="T29" s="69"/>
      <c r="U29" s="40"/>
      <c r="V29" s="40"/>
      <c r="W29" s="40"/>
      <c r="X29" s="40"/>
    </row>
    <row r="30" spans="1:24" ht="14.25" customHeight="1">
      <c r="A30" s="177">
        <v>15</v>
      </c>
      <c r="B30" s="204" t="s">
        <v>335</v>
      </c>
      <c r="C30" s="178" t="s">
        <v>321</v>
      </c>
      <c r="D30" s="306">
        <v>1999</v>
      </c>
      <c r="E30" s="179">
        <v>15.59</v>
      </c>
      <c r="F30" s="179">
        <v>10.86</v>
      </c>
      <c r="G30" s="152">
        <v>26.45</v>
      </c>
      <c r="H30" s="536" t="s">
        <v>83</v>
      </c>
      <c r="I30" s="49"/>
      <c r="J30" s="143"/>
      <c r="K30" s="40"/>
      <c r="L30" s="40"/>
      <c r="M30" s="40"/>
      <c r="N30" s="40"/>
      <c r="O30" s="69"/>
      <c r="P30" s="69"/>
      <c r="Q30" s="69"/>
      <c r="R30" s="69"/>
      <c r="S30" s="69"/>
      <c r="T30" s="69"/>
      <c r="U30" s="40"/>
      <c r="V30" s="40"/>
      <c r="W30" s="40"/>
      <c r="X30" s="40"/>
    </row>
    <row r="31" spans="1:24" ht="12.75">
      <c r="A31" s="177">
        <v>16</v>
      </c>
      <c r="B31" s="204" t="s">
        <v>554</v>
      </c>
      <c r="C31" s="178" t="s">
        <v>515</v>
      </c>
      <c r="D31" s="306">
        <v>2000</v>
      </c>
      <c r="E31" s="179">
        <v>15.71</v>
      </c>
      <c r="F31" s="179">
        <v>10.56</v>
      </c>
      <c r="G31" s="181">
        <v>26.27</v>
      </c>
      <c r="H31" s="91" t="s">
        <v>83</v>
      </c>
      <c r="I31" s="3"/>
      <c r="J31" s="143"/>
      <c r="K31" s="40"/>
      <c r="L31" s="40"/>
      <c r="M31" s="40"/>
      <c r="N31" s="40"/>
      <c r="O31" s="69"/>
      <c r="P31" s="69"/>
      <c r="Q31" s="69"/>
      <c r="R31" s="69"/>
      <c r="S31" s="69"/>
      <c r="T31" s="69"/>
      <c r="U31" s="40"/>
      <c r="V31" s="40"/>
      <c r="W31" s="40"/>
      <c r="X31" s="40"/>
    </row>
    <row r="32" spans="1:24" ht="12.75">
      <c r="A32" s="177">
        <v>17</v>
      </c>
      <c r="B32" s="204" t="s">
        <v>528</v>
      </c>
      <c r="C32" s="178" t="s">
        <v>512</v>
      </c>
      <c r="D32" s="306">
        <v>2010</v>
      </c>
      <c r="E32" s="179">
        <v>15.6</v>
      </c>
      <c r="F32" s="179">
        <v>10.5</v>
      </c>
      <c r="G32" s="181">
        <v>26.1</v>
      </c>
      <c r="H32" s="536" t="s">
        <v>83</v>
      </c>
      <c r="I32" s="3"/>
      <c r="J32" s="143"/>
      <c r="K32" s="40"/>
      <c r="L32" s="40"/>
      <c r="M32" s="40"/>
      <c r="N32" s="40"/>
      <c r="O32" s="69"/>
      <c r="P32" s="69"/>
      <c r="Q32" s="69"/>
      <c r="R32" s="69"/>
      <c r="S32" s="69"/>
      <c r="T32" s="69"/>
      <c r="U32" s="40"/>
      <c r="V32" s="40"/>
      <c r="W32" s="40"/>
      <c r="X32" s="40"/>
    </row>
    <row r="33" spans="1:24" ht="12.75">
      <c r="A33" s="177">
        <v>18</v>
      </c>
      <c r="B33" s="204" t="s">
        <v>555</v>
      </c>
      <c r="C33" s="178" t="s">
        <v>515</v>
      </c>
      <c r="D33" s="373">
        <v>2011</v>
      </c>
      <c r="E33" s="179">
        <v>15.56</v>
      </c>
      <c r="F33" s="179">
        <v>10.51</v>
      </c>
      <c r="G33" s="181">
        <v>26.07</v>
      </c>
      <c r="H33" s="91" t="s">
        <v>83</v>
      </c>
      <c r="I33" s="49"/>
      <c r="J33" s="143"/>
      <c r="K33" s="40"/>
      <c r="L33" s="40"/>
      <c r="M33" s="40"/>
      <c r="N33" s="40"/>
      <c r="O33" s="69"/>
      <c r="P33" s="69"/>
      <c r="Q33" s="69"/>
      <c r="R33" s="69"/>
      <c r="S33" s="69"/>
      <c r="T33" s="69"/>
      <c r="U33" s="40"/>
      <c r="V33" s="40"/>
      <c r="W33" s="40"/>
      <c r="X33" s="40"/>
    </row>
    <row r="34" spans="1:24" ht="12.75">
      <c r="A34" s="177">
        <v>19</v>
      </c>
      <c r="B34" s="321" t="s">
        <v>447</v>
      </c>
      <c r="C34" s="96" t="s">
        <v>359</v>
      </c>
      <c r="D34" s="159">
        <v>2003</v>
      </c>
      <c r="E34" s="159">
        <v>15.52</v>
      </c>
      <c r="F34" s="159">
        <v>10.53</v>
      </c>
      <c r="G34" s="323">
        <f>E34+F34</f>
        <v>26.049999999999997</v>
      </c>
      <c r="H34" s="536" t="s">
        <v>83</v>
      </c>
      <c r="I34" s="176"/>
      <c r="J34" s="143"/>
      <c r="K34" s="40"/>
      <c r="L34" s="40"/>
      <c r="M34" s="40"/>
      <c r="N34" s="40"/>
      <c r="O34" s="69"/>
      <c r="P34" s="69"/>
      <c r="Q34" s="69"/>
      <c r="R34" s="69"/>
      <c r="S34" s="69"/>
      <c r="T34" s="69"/>
      <c r="U34" s="40"/>
      <c r="V34" s="40"/>
      <c r="W34" s="40"/>
      <c r="X34" s="40"/>
    </row>
    <row r="35" spans="1:24" ht="12" customHeight="1">
      <c r="A35" s="177">
        <v>20</v>
      </c>
      <c r="B35" s="204" t="s">
        <v>607</v>
      </c>
      <c r="C35" s="178" t="s">
        <v>618</v>
      </c>
      <c r="D35" s="373">
        <v>2013</v>
      </c>
      <c r="E35" s="179">
        <v>15.44</v>
      </c>
      <c r="F35" s="179">
        <v>10.41</v>
      </c>
      <c r="G35" s="181">
        <v>25.85</v>
      </c>
      <c r="H35" s="536" t="s">
        <v>84</v>
      </c>
      <c r="I35" s="176"/>
      <c r="J35" s="143"/>
      <c r="K35" s="40"/>
      <c r="L35" s="40"/>
      <c r="M35" s="40"/>
      <c r="N35" s="40"/>
      <c r="O35" s="69"/>
      <c r="P35" s="69"/>
      <c r="Q35" s="69"/>
      <c r="R35" s="69"/>
      <c r="S35" s="69"/>
      <c r="T35" s="69"/>
      <c r="U35" s="40"/>
      <c r="V35" s="40"/>
      <c r="W35" s="40"/>
      <c r="X35" s="40"/>
    </row>
    <row r="36" spans="1:24" ht="12.75">
      <c r="A36" s="177">
        <v>21</v>
      </c>
      <c r="B36" s="204" t="s">
        <v>549</v>
      </c>
      <c r="C36" s="178" t="s">
        <v>512</v>
      </c>
      <c r="D36" s="306">
        <v>2011</v>
      </c>
      <c r="E36" s="179">
        <v>15.16</v>
      </c>
      <c r="F36" s="179">
        <v>10.68</v>
      </c>
      <c r="G36" s="181">
        <v>25.84</v>
      </c>
      <c r="H36" s="91" t="s">
        <v>84</v>
      </c>
      <c r="I36" s="176"/>
      <c r="J36" s="143"/>
      <c r="K36" s="40"/>
      <c r="L36" s="40"/>
      <c r="M36" s="40"/>
      <c r="N36" s="40"/>
      <c r="O36" s="69"/>
      <c r="P36" s="69"/>
      <c r="Q36" s="69"/>
      <c r="R36" s="69"/>
      <c r="S36" s="69"/>
      <c r="T36" s="69"/>
      <c r="U36" s="40"/>
      <c r="V36" s="40"/>
      <c r="W36" s="40"/>
      <c r="X36" s="40"/>
    </row>
    <row r="37" spans="1:24" ht="12.75">
      <c r="A37" s="177">
        <v>22</v>
      </c>
      <c r="B37" s="204" t="s">
        <v>906</v>
      </c>
      <c r="C37" s="178" t="s">
        <v>456</v>
      </c>
      <c r="D37" s="306">
        <v>2010</v>
      </c>
      <c r="E37" s="179">
        <v>15.49</v>
      </c>
      <c r="F37" s="179">
        <v>10.34</v>
      </c>
      <c r="G37" s="181">
        <v>25.83</v>
      </c>
      <c r="H37" s="536" t="s">
        <v>84</v>
      </c>
      <c r="I37" s="176"/>
      <c r="J37" s="143"/>
      <c r="K37" s="40"/>
      <c r="L37" s="40"/>
      <c r="M37" s="40"/>
      <c r="N37" s="40"/>
      <c r="O37" s="69"/>
      <c r="P37" s="69"/>
      <c r="Q37" s="69"/>
      <c r="R37" s="69"/>
      <c r="S37" s="69"/>
      <c r="T37" s="69"/>
      <c r="U37" s="40"/>
      <c r="V37" s="40"/>
      <c r="W37" s="40"/>
      <c r="X37" s="40"/>
    </row>
    <row r="38" spans="1:24" ht="12.75">
      <c r="A38" s="177">
        <v>23</v>
      </c>
      <c r="B38" s="204" t="s">
        <v>891</v>
      </c>
      <c r="C38" s="178" t="s">
        <v>359</v>
      </c>
      <c r="D38" s="373">
        <v>2014</v>
      </c>
      <c r="E38" s="179">
        <v>15.37</v>
      </c>
      <c r="F38" s="179">
        <v>10.37</v>
      </c>
      <c r="G38" s="181">
        <v>25.74</v>
      </c>
      <c r="H38" s="536" t="s">
        <v>84</v>
      </c>
      <c r="I38" s="176"/>
      <c r="J38" s="143"/>
      <c r="K38" s="40"/>
      <c r="L38" s="40"/>
      <c r="M38" s="40"/>
      <c r="N38" s="40"/>
      <c r="O38" s="69"/>
      <c r="P38" s="69"/>
      <c r="Q38" s="69"/>
      <c r="R38" s="69"/>
      <c r="S38" s="69"/>
      <c r="T38" s="69"/>
      <c r="U38" s="40"/>
      <c r="V38" s="40"/>
      <c r="W38" s="40"/>
      <c r="X38" s="40"/>
    </row>
    <row r="39" spans="1:24" ht="12.75">
      <c r="A39" s="177">
        <v>24</v>
      </c>
      <c r="B39" s="204" t="s">
        <v>907</v>
      </c>
      <c r="C39" s="178" t="s">
        <v>456</v>
      </c>
      <c r="D39" s="306">
        <v>2014</v>
      </c>
      <c r="E39" s="179">
        <v>15.4</v>
      </c>
      <c r="F39" s="179">
        <v>10.3</v>
      </c>
      <c r="G39" s="181">
        <v>25.7</v>
      </c>
      <c r="H39" s="536" t="s">
        <v>84</v>
      </c>
      <c r="I39" s="176"/>
      <c r="J39" s="143"/>
      <c r="K39" s="40"/>
      <c r="L39" s="40"/>
      <c r="M39" s="40"/>
      <c r="N39" s="40"/>
      <c r="O39" s="69"/>
      <c r="P39" s="69"/>
      <c r="Q39" s="69"/>
      <c r="R39" s="69"/>
      <c r="S39" s="69"/>
      <c r="T39" s="69"/>
      <c r="U39" s="40"/>
      <c r="V39" s="40"/>
      <c r="W39" s="40"/>
      <c r="X39" s="40"/>
    </row>
    <row r="40" spans="1:24" ht="12.75">
      <c r="A40" s="177">
        <v>25</v>
      </c>
      <c r="B40" s="204" t="s">
        <v>517</v>
      </c>
      <c r="C40" s="178" t="s">
        <v>515</v>
      </c>
      <c r="D40" s="306">
        <v>2012</v>
      </c>
      <c r="E40" s="179">
        <v>15.23</v>
      </c>
      <c r="F40" s="179">
        <v>10.45</v>
      </c>
      <c r="G40" s="181">
        <v>25.68</v>
      </c>
      <c r="H40" s="91" t="s">
        <v>84</v>
      </c>
      <c r="I40" s="176"/>
      <c r="J40" s="143"/>
      <c r="K40" s="40"/>
      <c r="L40" s="40"/>
      <c r="M40" s="40"/>
      <c r="N40" s="40"/>
      <c r="O40" s="69"/>
      <c r="P40" s="69"/>
      <c r="Q40" s="69"/>
      <c r="R40" s="69"/>
      <c r="S40" s="69"/>
      <c r="T40" s="69"/>
      <c r="U40" s="40"/>
      <c r="V40" s="40"/>
      <c r="W40" s="40"/>
      <c r="X40" s="40"/>
    </row>
    <row r="41" spans="1:24" ht="12.75">
      <c r="A41" s="177">
        <v>26</v>
      </c>
      <c r="B41" s="204" t="s">
        <v>326</v>
      </c>
      <c r="C41" s="178" t="s">
        <v>321</v>
      </c>
      <c r="D41" s="306">
        <v>2012</v>
      </c>
      <c r="E41" s="179">
        <v>15.17</v>
      </c>
      <c r="F41" s="179">
        <v>10.17</v>
      </c>
      <c r="G41" s="152">
        <v>25.34</v>
      </c>
      <c r="H41" s="536" t="s">
        <v>84</v>
      </c>
      <c r="I41" s="176"/>
      <c r="J41" s="143"/>
      <c r="K41" s="40"/>
      <c r="L41" s="40"/>
      <c r="M41" s="40"/>
      <c r="N41" s="40"/>
      <c r="O41" s="69"/>
      <c r="P41" s="69"/>
      <c r="Q41" s="69"/>
      <c r="R41" s="69"/>
      <c r="S41" s="69"/>
      <c r="T41" s="69"/>
      <c r="U41" s="40"/>
      <c r="V41" s="40"/>
      <c r="W41" s="40"/>
      <c r="X41" s="40"/>
    </row>
    <row r="42" spans="1:24" ht="12.75">
      <c r="A42" s="177">
        <v>27</v>
      </c>
      <c r="B42" s="204" t="s">
        <v>739</v>
      </c>
      <c r="C42" s="587" t="s">
        <v>409</v>
      </c>
      <c r="D42" s="588">
        <v>2000</v>
      </c>
      <c r="E42" s="589">
        <v>14.98</v>
      </c>
      <c r="F42" s="589">
        <v>10.23</v>
      </c>
      <c r="G42" s="91">
        <v>25.21</v>
      </c>
      <c r="H42" s="536" t="s">
        <v>84</v>
      </c>
      <c r="J42" s="143"/>
      <c r="K42" s="40"/>
      <c r="L42" s="40"/>
      <c r="M42" s="40"/>
      <c r="N42" s="40"/>
      <c r="O42" s="69"/>
      <c r="P42" s="69"/>
      <c r="Q42" s="69"/>
      <c r="R42" s="69"/>
      <c r="S42" s="69"/>
      <c r="T42" s="69"/>
      <c r="U42" s="40"/>
      <c r="V42" s="40"/>
      <c r="W42" s="40"/>
      <c r="X42" s="40"/>
    </row>
    <row r="43" spans="1:24" ht="12.75">
      <c r="A43" s="177">
        <v>28</v>
      </c>
      <c r="B43" s="321" t="s">
        <v>447</v>
      </c>
      <c r="C43" s="96" t="s">
        <v>359</v>
      </c>
      <c r="D43" s="159">
        <v>1998</v>
      </c>
      <c r="E43" s="159">
        <v>15.08</v>
      </c>
      <c r="F43" s="159">
        <v>10.06</v>
      </c>
      <c r="G43" s="323">
        <f>E43+F43</f>
        <v>25.14</v>
      </c>
      <c r="H43" s="536" t="s">
        <v>84</v>
      </c>
      <c r="I43" s="176"/>
      <c r="J43" s="143"/>
      <c r="K43" s="40"/>
      <c r="L43" s="40"/>
      <c r="M43" s="40"/>
      <c r="N43" s="40"/>
      <c r="O43" s="69"/>
      <c r="P43" s="69"/>
      <c r="Q43" s="69"/>
      <c r="R43" s="69"/>
      <c r="S43" s="69"/>
      <c r="T43" s="69"/>
      <c r="U43" s="40"/>
      <c r="V43" s="40"/>
      <c r="W43" s="40"/>
      <c r="X43" s="40"/>
    </row>
    <row r="44" spans="1:24" ht="12.75">
      <c r="A44" s="177">
        <v>29</v>
      </c>
      <c r="B44" s="204" t="s">
        <v>626</v>
      </c>
      <c r="C44" s="178" t="s">
        <v>321</v>
      </c>
      <c r="D44" s="306">
        <v>2009</v>
      </c>
      <c r="E44" s="179">
        <v>14.75</v>
      </c>
      <c r="F44" s="179">
        <v>10.12</v>
      </c>
      <c r="G44" s="181">
        <v>24.87</v>
      </c>
      <c r="H44" s="536" t="s">
        <v>84</v>
      </c>
      <c r="I44" s="176"/>
      <c r="J44" s="143"/>
      <c r="K44" s="40"/>
      <c r="L44" s="40"/>
      <c r="M44" s="40"/>
      <c r="N44" s="40"/>
      <c r="O44" s="69"/>
      <c r="P44" s="69"/>
      <c r="Q44" s="69"/>
      <c r="R44" s="69"/>
      <c r="S44" s="69"/>
      <c r="T44" s="69"/>
      <c r="U44" s="40"/>
      <c r="V44" s="40"/>
      <c r="W44" s="40"/>
      <c r="X44" s="40"/>
    </row>
    <row r="45" spans="1:24" ht="12.75">
      <c r="A45" s="177">
        <v>30</v>
      </c>
      <c r="B45" s="204" t="s">
        <v>627</v>
      </c>
      <c r="C45" s="178" t="s">
        <v>618</v>
      </c>
      <c r="D45" s="306">
        <v>2011</v>
      </c>
      <c r="E45" s="179">
        <v>14.64</v>
      </c>
      <c r="F45" s="179">
        <v>10.16</v>
      </c>
      <c r="G45" s="181">
        <v>24.8</v>
      </c>
      <c r="H45" s="91" t="s">
        <v>84</v>
      </c>
      <c r="I45" s="176"/>
      <c r="J45" s="143"/>
      <c r="K45" s="40"/>
      <c r="L45" s="40"/>
      <c r="M45" s="40"/>
      <c r="N45" s="40"/>
      <c r="O45" s="69"/>
      <c r="P45" s="69"/>
      <c r="Q45" s="69"/>
      <c r="R45" s="69"/>
      <c r="S45" s="69"/>
      <c r="T45" s="69"/>
      <c r="U45" s="40"/>
      <c r="V45" s="40"/>
      <c r="W45" s="40"/>
      <c r="X45" s="40"/>
    </row>
    <row r="46" spans="1:24" ht="12.75" customHeight="1">
      <c r="A46" s="177">
        <v>31</v>
      </c>
      <c r="B46" s="321" t="s">
        <v>447</v>
      </c>
      <c r="C46" s="96" t="s">
        <v>359</v>
      </c>
      <c r="D46" s="159">
        <v>2005</v>
      </c>
      <c r="E46" s="159">
        <v>14.56</v>
      </c>
      <c r="F46" s="159">
        <v>10.08</v>
      </c>
      <c r="G46" s="323">
        <f>E46+F46</f>
        <v>24.64</v>
      </c>
      <c r="H46" s="536" t="s">
        <v>84</v>
      </c>
      <c r="I46" s="176"/>
      <c r="J46" s="143"/>
      <c r="K46" s="40"/>
      <c r="L46" s="40"/>
      <c r="M46" s="40"/>
      <c r="N46" s="40"/>
      <c r="O46" s="69"/>
      <c r="P46" s="69"/>
      <c r="Q46" s="69"/>
      <c r="R46" s="69"/>
      <c r="S46" s="69"/>
      <c r="T46" s="69"/>
      <c r="U46" s="40"/>
      <c r="V46" s="40"/>
      <c r="W46" s="40"/>
      <c r="X46" s="40"/>
    </row>
    <row r="47" spans="1:24" ht="12.75">
      <c r="A47" s="177">
        <v>32</v>
      </c>
      <c r="B47" s="204" t="s">
        <v>329</v>
      </c>
      <c r="C47" s="178" t="s">
        <v>321</v>
      </c>
      <c r="D47" s="306">
        <v>2003</v>
      </c>
      <c r="E47" s="179">
        <v>14.25</v>
      </c>
      <c r="F47" s="179">
        <v>9.62</v>
      </c>
      <c r="G47" s="152">
        <v>23.87</v>
      </c>
      <c r="H47" s="536" t="s">
        <v>85</v>
      </c>
      <c r="I47" s="460"/>
      <c r="J47" s="143"/>
      <c r="K47" s="40"/>
      <c r="L47" s="40"/>
      <c r="M47" s="40"/>
      <c r="N47" s="40"/>
      <c r="O47" s="69"/>
      <c r="P47" s="69"/>
      <c r="Q47" s="69"/>
      <c r="R47" s="69"/>
      <c r="S47" s="69"/>
      <c r="T47" s="69"/>
      <c r="U47" s="40"/>
      <c r="V47" s="40"/>
      <c r="W47" s="40"/>
      <c r="X47" s="40"/>
    </row>
    <row r="48" spans="1:24" ht="12.75">
      <c r="A48" s="72"/>
      <c r="B48" s="172"/>
      <c r="C48" s="144"/>
      <c r="D48" s="173"/>
      <c r="E48" s="174"/>
      <c r="F48" s="174"/>
      <c r="G48" s="175"/>
      <c r="H48" s="171"/>
      <c r="I48" s="3"/>
      <c r="J48" s="143"/>
      <c r="K48" s="40"/>
      <c r="L48" s="40"/>
      <c r="M48" s="40"/>
      <c r="N48" s="40"/>
      <c r="O48" s="69"/>
      <c r="P48" s="69"/>
      <c r="Q48" s="69"/>
      <c r="R48" s="69"/>
      <c r="S48" s="69"/>
      <c r="T48" s="69"/>
      <c r="U48" s="40"/>
      <c r="V48" s="40"/>
      <c r="W48" s="40"/>
      <c r="X48" s="40"/>
    </row>
    <row r="49" spans="1:24" ht="12.75">
      <c r="A49" s="72"/>
      <c r="B49" s="172"/>
      <c r="C49" s="144"/>
      <c r="D49" s="173"/>
      <c r="E49" s="174"/>
      <c r="F49" s="174"/>
      <c r="G49" s="175"/>
      <c r="H49" s="171"/>
      <c r="I49" s="3"/>
      <c r="J49" s="143"/>
      <c r="K49" s="40"/>
      <c r="L49" s="40"/>
      <c r="M49" s="40"/>
      <c r="N49" s="40"/>
      <c r="O49" s="69"/>
      <c r="P49" s="69"/>
      <c r="Q49" s="69"/>
      <c r="R49" s="69"/>
      <c r="S49" s="69"/>
      <c r="T49" s="69"/>
      <c r="U49" s="40"/>
      <c r="V49" s="40"/>
      <c r="W49" s="40"/>
      <c r="X49" s="40"/>
    </row>
    <row r="50" spans="1:24" ht="16.5" customHeight="1">
      <c r="A50" s="72"/>
      <c r="B50" s="172"/>
      <c r="C50" s="144"/>
      <c r="D50" s="173"/>
      <c r="E50" s="174"/>
      <c r="F50" s="174"/>
      <c r="G50" s="175"/>
      <c r="H50" s="171"/>
      <c r="I50" s="3"/>
      <c r="J50" s="143"/>
      <c r="K50" s="40"/>
      <c r="L50" s="40"/>
      <c r="M50" s="40"/>
      <c r="N50" s="40"/>
      <c r="O50" s="69"/>
      <c r="P50" s="69"/>
      <c r="Q50" s="69"/>
      <c r="R50" s="69"/>
      <c r="S50" s="69"/>
      <c r="T50" s="69"/>
      <c r="U50" s="40"/>
      <c r="V50" s="40"/>
      <c r="W50" s="40"/>
      <c r="X50" s="40"/>
    </row>
    <row r="51" spans="1:24" ht="15" customHeight="1">
      <c r="A51" s="72"/>
      <c r="B51" s="172"/>
      <c r="C51" s="144"/>
      <c r="D51" s="173"/>
      <c r="E51" s="174"/>
      <c r="F51" s="174"/>
      <c r="G51" s="175"/>
      <c r="H51" s="171"/>
      <c r="I51" s="3"/>
      <c r="J51" s="143"/>
      <c r="K51" s="40"/>
      <c r="L51" s="40"/>
      <c r="M51" s="40"/>
      <c r="N51" s="40"/>
      <c r="O51" s="69"/>
      <c r="P51" s="69"/>
      <c r="Q51" s="69"/>
      <c r="R51" s="69"/>
      <c r="S51" s="69"/>
      <c r="T51" s="69"/>
      <c r="U51" s="40"/>
      <c r="V51" s="40"/>
      <c r="W51" s="40"/>
      <c r="X51" s="40"/>
    </row>
    <row r="52" spans="1:24" ht="12.75">
      <c r="A52" s="72"/>
      <c r="B52" s="172"/>
      <c r="C52" s="144"/>
      <c r="D52" s="173"/>
      <c r="E52" s="174"/>
      <c r="F52" s="174"/>
      <c r="G52" s="175"/>
      <c r="H52" s="171"/>
      <c r="I52" s="3"/>
      <c r="J52" s="143"/>
      <c r="K52" s="40"/>
      <c r="L52" s="40"/>
      <c r="M52" s="40"/>
      <c r="N52" s="40"/>
      <c r="O52" s="69"/>
      <c r="P52" s="69"/>
      <c r="Q52" s="69"/>
      <c r="R52" s="69"/>
      <c r="S52" s="69"/>
      <c r="T52" s="69"/>
      <c r="U52" s="40"/>
      <c r="V52" s="40"/>
      <c r="W52" s="40"/>
      <c r="X52" s="40"/>
    </row>
    <row r="53" spans="1:24" ht="14.25" customHeight="1">
      <c r="A53" s="72"/>
      <c r="B53" s="172"/>
      <c r="C53" s="144"/>
      <c r="D53" s="173"/>
      <c r="E53" s="174"/>
      <c r="F53" s="174"/>
      <c r="G53" s="175"/>
      <c r="H53" s="171"/>
      <c r="I53" s="3"/>
      <c r="J53" s="143"/>
      <c r="K53" s="40"/>
      <c r="L53" s="40"/>
      <c r="M53" s="40"/>
      <c r="N53" s="40"/>
      <c r="O53" s="69"/>
      <c r="P53" s="69"/>
      <c r="Q53" s="69"/>
      <c r="R53" s="69"/>
      <c r="S53" s="69"/>
      <c r="T53" s="69"/>
      <c r="U53" s="40"/>
      <c r="V53" s="40"/>
      <c r="W53" s="40"/>
      <c r="X53" s="40"/>
    </row>
    <row r="54" spans="1:24" ht="12.75">
      <c r="A54" s="72"/>
      <c r="B54" s="172"/>
      <c r="C54" s="144"/>
      <c r="D54" s="176"/>
      <c r="E54" s="174"/>
      <c r="F54" s="174"/>
      <c r="G54" s="175"/>
      <c r="H54" s="171"/>
      <c r="I54" s="3"/>
      <c r="J54" s="143"/>
      <c r="K54" s="40"/>
      <c r="L54" s="40"/>
      <c r="M54" s="40"/>
      <c r="N54" s="40"/>
      <c r="O54" s="69"/>
      <c r="P54" s="69"/>
      <c r="Q54" s="69"/>
      <c r="R54" s="69"/>
      <c r="S54" s="69"/>
      <c r="T54" s="69"/>
      <c r="U54" s="40"/>
      <c r="V54" s="40"/>
      <c r="W54" s="40"/>
      <c r="X54" s="40"/>
    </row>
    <row r="55" spans="1:24" ht="12.75">
      <c r="A55" s="72"/>
      <c r="B55" s="172"/>
      <c r="C55" s="144"/>
      <c r="D55" s="173"/>
      <c r="E55" s="174"/>
      <c r="F55" s="174"/>
      <c r="G55" s="175"/>
      <c r="H55" s="171"/>
      <c r="I55" s="3"/>
      <c r="J55" s="143"/>
      <c r="K55" s="40"/>
      <c r="L55" s="40"/>
      <c r="M55" s="40"/>
      <c r="N55" s="40"/>
      <c r="O55" s="69"/>
      <c r="P55" s="69"/>
      <c r="Q55" s="69"/>
      <c r="R55" s="69"/>
      <c r="S55" s="69"/>
      <c r="T55" s="69"/>
      <c r="U55" s="40"/>
      <c r="V55" s="40"/>
      <c r="W55" s="40"/>
      <c r="X55" s="40"/>
    </row>
    <row r="56" spans="1:24" ht="16.5" customHeight="1">
      <c r="A56" s="72"/>
      <c r="B56" s="172"/>
      <c r="C56" s="144"/>
      <c r="D56" s="173"/>
      <c r="E56" s="174"/>
      <c r="F56" s="174"/>
      <c r="G56" s="175"/>
      <c r="H56" s="171"/>
      <c r="I56" s="3"/>
      <c r="J56" s="143"/>
      <c r="K56" s="40"/>
      <c r="L56" s="40"/>
      <c r="M56" s="40"/>
      <c r="N56" s="40"/>
      <c r="O56" s="69"/>
      <c r="P56" s="69"/>
      <c r="Q56" s="69"/>
      <c r="R56" s="69"/>
      <c r="S56" s="69"/>
      <c r="T56" s="69"/>
      <c r="U56" s="40"/>
      <c r="V56" s="40"/>
      <c r="W56" s="40"/>
      <c r="X56" s="40"/>
    </row>
    <row r="57" spans="1:24" ht="12.75">
      <c r="A57" s="72"/>
      <c r="B57" s="172"/>
      <c r="C57" s="144"/>
      <c r="D57" s="173"/>
      <c r="E57" s="174"/>
      <c r="F57" s="174"/>
      <c r="G57" s="175"/>
      <c r="H57" s="171"/>
      <c r="I57" s="3"/>
      <c r="J57" s="143"/>
      <c r="K57" s="40"/>
      <c r="L57" s="40"/>
      <c r="M57" s="40"/>
      <c r="N57" s="40"/>
      <c r="O57" s="69"/>
      <c r="P57" s="69"/>
      <c r="Q57" s="69"/>
      <c r="R57" s="69"/>
      <c r="S57" s="69"/>
      <c r="T57" s="69"/>
      <c r="U57" s="40"/>
      <c r="V57" s="40"/>
      <c r="W57" s="40"/>
      <c r="X57" s="40"/>
    </row>
    <row r="58" spans="1:24" ht="12.75">
      <c r="A58" s="72"/>
      <c r="B58" s="172"/>
      <c r="C58" s="144"/>
      <c r="D58" s="173"/>
      <c r="E58" s="174"/>
      <c r="F58" s="174"/>
      <c r="G58" s="175"/>
      <c r="H58" s="171"/>
      <c r="I58" s="3"/>
      <c r="J58" s="143"/>
      <c r="K58" s="40"/>
      <c r="L58" s="40"/>
      <c r="M58" s="40"/>
      <c r="N58" s="40"/>
      <c r="O58" s="69"/>
      <c r="P58" s="69"/>
      <c r="Q58" s="69"/>
      <c r="R58" s="69"/>
      <c r="S58" s="69"/>
      <c r="T58" s="69"/>
      <c r="U58" s="40"/>
      <c r="V58" s="40"/>
      <c r="W58" s="40"/>
      <c r="X58" s="40"/>
    </row>
    <row r="59" spans="1:24" ht="12.75">
      <c r="A59" s="72"/>
      <c r="B59" s="172"/>
      <c r="C59" s="144"/>
      <c r="D59" s="173"/>
      <c r="E59" s="174"/>
      <c r="F59" s="174"/>
      <c r="G59" s="175"/>
      <c r="H59" s="171"/>
      <c r="I59" s="3"/>
      <c r="J59" s="143"/>
      <c r="K59" s="40"/>
      <c r="L59" s="40"/>
      <c r="M59" s="40"/>
      <c r="N59" s="40"/>
      <c r="O59" s="69"/>
      <c r="P59" s="69"/>
      <c r="Q59" s="69"/>
      <c r="R59" s="69"/>
      <c r="S59" s="69"/>
      <c r="T59" s="69"/>
      <c r="U59" s="40"/>
      <c r="V59" s="40"/>
      <c r="W59" s="40"/>
      <c r="X59" s="40"/>
    </row>
    <row r="60" spans="1:24" ht="12.75">
      <c r="A60" s="72"/>
      <c r="B60" s="172"/>
      <c r="C60" s="144"/>
      <c r="D60" s="173"/>
      <c r="E60" s="174"/>
      <c r="F60" s="174"/>
      <c r="G60" s="175"/>
      <c r="H60" s="171"/>
      <c r="I60" s="3"/>
      <c r="J60" s="143"/>
      <c r="K60" s="40"/>
      <c r="L60" s="40"/>
      <c r="M60" s="40"/>
      <c r="N60" s="40"/>
      <c r="O60" s="69"/>
      <c r="P60" s="69"/>
      <c r="Q60" s="69"/>
      <c r="R60" s="69"/>
      <c r="S60" s="69"/>
      <c r="T60" s="69"/>
      <c r="U60" s="40"/>
      <c r="V60" s="40"/>
      <c r="W60" s="40"/>
      <c r="X60" s="40"/>
    </row>
    <row r="61" spans="1:24" ht="12.75">
      <c r="A61" s="72"/>
      <c r="B61" s="172"/>
      <c r="C61" s="144"/>
      <c r="D61" s="173"/>
      <c r="E61" s="174"/>
      <c r="F61" s="174"/>
      <c r="G61" s="175"/>
      <c r="H61" s="171"/>
      <c r="I61" s="3"/>
      <c r="J61" s="143"/>
      <c r="K61" s="40"/>
      <c r="L61" s="40"/>
      <c r="M61" s="40"/>
      <c r="N61" s="40"/>
      <c r="O61" s="69"/>
      <c r="P61" s="69"/>
      <c r="Q61" s="69"/>
      <c r="R61" s="69"/>
      <c r="S61" s="69"/>
      <c r="T61" s="69"/>
      <c r="U61" s="40"/>
      <c r="V61" s="40"/>
      <c r="W61" s="40"/>
      <c r="X61" s="40"/>
    </row>
    <row r="62" spans="1:24" ht="12.75">
      <c r="A62" s="72"/>
      <c r="B62" s="172"/>
      <c r="C62" s="144"/>
      <c r="D62" s="173"/>
      <c r="E62" s="174"/>
      <c r="F62" s="174"/>
      <c r="G62" s="175"/>
      <c r="H62" s="171"/>
      <c r="I62" s="3"/>
      <c r="J62" s="143"/>
      <c r="K62" s="40"/>
      <c r="L62" s="40"/>
      <c r="M62" s="40"/>
      <c r="N62" s="40"/>
      <c r="O62" s="69"/>
      <c r="P62" s="69"/>
      <c r="Q62" s="69"/>
      <c r="R62" s="69"/>
      <c r="S62" s="69"/>
      <c r="T62" s="69"/>
      <c r="U62" s="40"/>
      <c r="V62" s="40"/>
      <c r="W62" s="40"/>
      <c r="X62" s="40"/>
    </row>
    <row r="63" spans="1:24" ht="16.5" customHeight="1">
      <c r="A63" s="72"/>
      <c r="B63" s="172"/>
      <c r="C63" s="144"/>
      <c r="D63" s="173"/>
      <c r="E63" s="174"/>
      <c r="F63" s="174"/>
      <c r="G63" s="175"/>
      <c r="H63" s="171"/>
      <c r="I63" s="3"/>
      <c r="J63" s="143"/>
      <c r="K63" s="40"/>
      <c r="L63" s="40"/>
      <c r="M63" s="40"/>
      <c r="N63" s="40"/>
      <c r="O63" s="69"/>
      <c r="P63" s="69"/>
      <c r="Q63" s="69"/>
      <c r="R63" s="69"/>
      <c r="S63" s="69"/>
      <c r="T63" s="69"/>
      <c r="U63" s="40"/>
      <c r="V63" s="40"/>
      <c r="W63" s="40"/>
      <c r="X63" s="40"/>
    </row>
    <row r="64" spans="1:24" ht="15.75" customHeight="1">
      <c r="A64" s="72"/>
      <c r="B64" s="172"/>
      <c r="C64" s="144"/>
      <c r="D64" s="173"/>
      <c r="E64" s="174"/>
      <c r="F64" s="174"/>
      <c r="G64" s="175"/>
      <c r="H64" s="171"/>
      <c r="I64" s="3"/>
      <c r="J64" s="143"/>
      <c r="K64" s="40"/>
      <c r="L64" s="40"/>
      <c r="M64" s="40"/>
      <c r="N64" s="40"/>
      <c r="O64" s="69"/>
      <c r="P64" s="69"/>
      <c r="Q64" s="69"/>
      <c r="R64" s="69"/>
      <c r="S64" s="69"/>
      <c r="T64" s="69"/>
      <c r="U64" s="40"/>
      <c r="V64" s="40"/>
      <c r="W64" s="40"/>
      <c r="X64" s="40"/>
    </row>
    <row r="65" spans="1:24" ht="15.75" customHeight="1">
      <c r="A65" s="72"/>
      <c r="B65" s="172"/>
      <c r="C65" s="144"/>
      <c r="D65" s="173"/>
      <c r="E65" s="174"/>
      <c r="F65" s="174"/>
      <c r="G65" s="175"/>
      <c r="H65" s="171"/>
      <c r="I65" s="3"/>
      <c r="J65" s="143"/>
      <c r="K65" s="40"/>
      <c r="L65" s="40"/>
      <c r="M65" s="40"/>
      <c r="N65" s="40"/>
      <c r="O65" s="69"/>
      <c r="P65" s="69"/>
      <c r="Q65" s="69"/>
      <c r="R65" s="69"/>
      <c r="S65" s="69"/>
      <c r="T65" s="69"/>
      <c r="U65" s="40"/>
      <c r="V65" s="40"/>
      <c r="W65" s="40"/>
      <c r="X65" s="40"/>
    </row>
    <row r="66" spans="1:24" ht="12.75">
      <c r="A66" s="72"/>
      <c r="B66" s="172"/>
      <c r="C66" s="144"/>
      <c r="D66" s="173"/>
      <c r="E66" s="174"/>
      <c r="F66" s="174"/>
      <c r="G66" s="175"/>
      <c r="H66" s="171"/>
      <c r="I66" s="3"/>
      <c r="J66" s="143"/>
      <c r="K66" s="40"/>
      <c r="L66" s="40"/>
      <c r="M66" s="40"/>
      <c r="N66" s="40"/>
      <c r="O66" s="69"/>
      <c r="P66" s="69"/>
      <c r="Q66" s="69"/>
      <c r="R66" s="69"/>
      <c r="S66" s="69"/>
      <c r="T66" s="69"/>
      <c r="U66" s="40"/>
      <c r="V66" s="40"/>
      <c r="W66" s="40"/>
      <c r="X66" s="40"/>
    </row>
    <row r="67" spans="1:24" ht="12.75">
      <c r="A67" s="72"/>
      <c r="B67" s="172"/>
      <c r="C67" s="144"/>
      <c r="D67" s="173"/>
      <c r="E67" s="174"/>
      <c r="F67" s="174"/>
      <c r="G67" s="175"/>
      <c r="H67" s="171"/>
      <c r="I67" s="3"/>
      <c r="J67" s="143"/>
      <c r="K67" s="40"/>
      <c r="L67" s="40"/>
      <c r="M67" s="40"/>
      <c r="N67" s="40"/>
      <c r="O67" s="69"/>
      <c r="P67" s="69"/>
      <c r="Q67" s="69"/>
      <c r="R67" s="69"/>
      <c r="S67" s="69"/>
      <c r="T67" s="69"/>
      <c r="U67" s="40"/>
      <c r="V67" s="40"/>
      <c r="W67" s="40"/>
      <c r="X67" s="40"/>
    </row>
    <row r="68" spans="1:24" ht="12.75">
      <c r="A68" s="72"/>
      <c r="B68" s="172"/>
      <c r="C68" s="144"/>
      <c r="D68" s="173"/>
      <c r="E68" s="174"/>
      <c r="F68" s="174"/>
      <c r="G68" s="175"/>
      <c r="H68" s="171"/>
      <c r="I68" s="3"/>
      <c r="J68" s="143"/>
      <c r="K68" s="40"/>
      <c r="L68" s="40"/>
      <c r="M68" s="40"/>
      <c r="N68" s="40"/>
      <c r="O68" s="69"/>
      <c r="P68" s="69"/>
      <c r="Q68" s="69"/>
      <c r="R68" s="69"/>
      <c r="S68" s="69"/>
      <c r="T68" s="69"/>
      <c r="U68" s="40"/>
      <c r="V68" s="40"/>
      <c r="W68" s="40"/>
      <c r="X68" s="40"/>
    </row>
    <row r="69" spans="1:24" ht="12.75">
      <c r="A69" s="72"/>
      <c r="B69" s="172"/>
      <c r="C69" s="144"/>
      <c r="D69" s="173"/>
      <c r="E69" s="174"/>
      <c r="F69" s="174"/>
      <c r="G69" s="175"/>
      <c r="H69" s="171"/>
      <c r="I69" s="3"/>
      <c r="J69" s="143"/>
      <c r="K69" s="40"/>
      <c r="L69" s="40"/>
      <c r="M69" s="40"/>
      <c r="N69" s="40"/>
      <c r="O69" s="69"/>
      <c r="P69" s="69"/>
      <c r="Q69" s="69"/>
      <c r="R69" s="69"/>
      <c r="S69" s="69"/>
      <c r="T69" s="69"/>
      <c r="U69" s="40"/>
      <c r="V69" s="40"/>
      <c r="W69" s="40"/>
      <c r="X69" s="40"/>
    </row>
    <row r="70" spans="1:24" ht="12.75">
      <c r="A70" s="72"/>
      <c r="B70" s="172"/>
      <c r="C70" s="144"/>
      <c r="D70" s="173"/>
      <c r="E70" s="174"/>
      <c r="F70" s="174"/>
      <c r="G70" s="175"/>
      <c r="H70" s="171"/>
      <c r="I70" s="3"/>
      <c r="J70" s="143"/>
      <c r="K70" s="40"/>
      <c r="L70" s="40"/>
      <c r="M70" s="40"/>
      <c r="N70" s="40"/>
      <c r="O70" s="69"/>
      <c r="P70" s="69"/>
      <c r="Q70" s="69"/>
      <c r="R70" s="69"/>
      <c r="S70" s="69"/>
      <c r="T70" s="69"/>
      <c r="U70" s="40"/>
      <c r="V70" s="40"/>
      <c r="W70" s="40"/>
      <c r="X70" s="40"/>
    </row>
    <row r="71" spans="1:24" ht="12.75">
      <c r="A71" s="72"/>
      <c r="B71" s="172"/>
      <c r="C71" s="144"/>
      <c r="D71" s="173"/>
      <c r="E71" s="174"/>
      <c r="F71" s="174"/>
      <c r="G71" s="175"/>
      <c r="H71" s="171"/>
      <c r="I71" s="3"/>
      <c r="J71" s="143"/>
      <c r="K71" s="40"/>
      <c r="L71" s="40"/>
      <c r="M71" s="40"/>
      <c r="N71" s="40"/>
      <c r="O71" s="69"/>
      <c r="P71" s="69"/>
      <c r="Q71" s="69"/>
      <c r="R71" s="69"/>
      <c r="S71" s="69"/>
      <c r="T71" s="69"/>
      <c r="U71" s="40"/>
      <c r="V71" s="40"/>
      <c r="W71" s="40"/>
      <c r="X71" s="40"/>
    </row>
    <row r="72" spans="1:24" ht="15.75" customHeight="1">
      <c r="A72" s="72"/>
      <c r="B72" s="172"/>
      <c r="C72" s="144"/>
      <c r="D72" s="173"/>
      <c r="E72" s="174"/>
      <c r="F72" s="174"/>
      <c r="G72" s="175"/>
      <c r="H72" s="171"/>
      <c r="I72" s="3"/>
      <c r="J72" s="143"/>
      <c r="K72" s="40"/>
      <c r="L72" s="40"/>
      <c r="M72" s="40"/>
      <c r="N72" s="40"/>
      <c r="O72" s="69"/>
      <c r="P72" s="69"/>
      <c r="Q72" s="69"/>
      <c r="R72" s="69"/>
      <c r="S72" s="69"/>
      <c r="T72" s="69"/>
      <c r="U72" s="40"/>
      <c r="V72" s="40"/>
      <c r="W72" s="40"/>
      <c r="X72" s="40"/>
    </row>
    <row r="73" spans="1:24" ht="12.75">
      <c r="A73" s="72"/>
      <c r="B73" s="172"/>
      <c r="C73" s="144"/>
      <c r="D73" s="173"/>
      <c r="E73" s="174"/>
      <c r="F73" s="174"/>
      <c r="G73" s="175"/>
      <c r="H73" s="171"/>
      <c r="I73" s="3"/>
      <c r="J73" s="143"/>
      <c r="K73" s="40"/>
      <c r="L73" s="40"/>
      <c r="M73" s="40"/>
      <c r="N73" s="40"/>
      <c r="O73" s="69"/>
      <c r="P73" s="69"/>
      <c r="Q73" s="69"/>
      <c r="R73" s="69"/>
      <c r="S73" s="69"/>
      <c r="T73" s="69"/>
      <c r="U73" s="40"/>
      <c r="V73" s="40"/>
      <c r="W73" s="40"/>
      <c r="X73" s="40"/>
    </row>
    <row r="74" spans="1:24" ht="12.75">
      <c r="A74" s="72"/>
      <c r="B74" s="172"/>
      <c r="C74" s="144"/>
      <c r="D74" s="173"/>
      <c r="E74" s="174"/>
      <c r="F74" s="174"/>
      <c r="G74" s="175"/>
      <c r="H74" s="171"/>
      <c r="I74" s="3"/>
      <c r="J74" s="143"/>
      <c r="K74" s="40"/>
      <c r="L74" s="40"/>
      <c r="M74" s="40"/>
      <c r="N74" s="40"/>
      <c r="O74" s="69"/>
      <c r="P74" s="69"/>
      <c r="Q74" s="69"/>
      <c r="R74" s="69"/>
      <c r="S74" s="69"/>
      <c r="T74" s="69"/>
      <c r="U74" s="40"/>
      <c r="V74" s="40"/>
      <c r="W74" s="40"/>
      <c r="X74" s="40"/>
    </row>
    <row r="75" spans="1:24" ht="12.75">
      <c r="A75" s="72"/>
      <c r="B75" s="172"/>
      <c r="C75" s="144"/>
      <c r="D75" s="173"/>
      <c r="E75" s="174"/>
      <c r="F75" s="174"/>
      <c r="G75" s="175"/>
      <c r="H75" s="171"/>
      <c r="I75" s="3"/>
      <c r="J75" s="143"/>
      <c r="K75" s="40"/>
      <c r="L75" s="40"/>
      <c r="M75" s="40"/>
      <c r="N75" s="40"/>
      <c r="O75" s="69"/>
      <c r="P75" s="69"/>
      <c r="Q75" s="69"/>
      <c r="R75" s="69"/>
      <c r="S75" s="69"/>
      <c r="T75" s="69"/>
      <c r="U75" s="40"/>
      <c r="V75" s="40"/>
      <c r="W75" s="40"/>
      <c r="X75" s="40"/>
    </row>
    <row r="76" spans="1:24" ht="15" customHeight="1">
      <c r="A76" s="72"/>
      <c r="B76" s="172"/>
      <c r="C76" s="144"/>
      <c r="D76" s="173"/>
      <c r="E76" s="174"/>
      <c r="F76" s="174"/>
      <c r="G76" s="175"/>
      <c r="H76" s="171"/>
      <c r="I76" s="3"/>
      <c r="J76" s="143"/>
      <c r="K76" s="40"/>
      <c r="L76" s="40"/>
      <c r="M76" s="40"/>
      <c r="N76" s="40"/>
      <c r="O76" s="69"/>
      <c r="P76" s="69"/>
      <c r="Q76" s="69"/>
      <c r="R76" s="69"/>
      <c r="S76" s="69"/>
      <c r="T76" s="69"/>
      <c r="U76" s="40"/>
      <c r="V76" s="40"/>
      <c r="W76" s="40"/>
      <c r="X76" s="40"/>
    </row>
    <row r="77" spans="1:24" ht="12.75">
      <c r="A77" s="72"/>
      <c r="B77" s="172"/>
      <c r="C77" s="144"/>
      <c r="D77" s="173"/>
      <c r="E77" s="174"/>
      <c r="F77" s="174"/>
      <c r="G77" s="175"/>
      <c r="H77" s="171"/>
      <c r="I77" s="3"/>
      <c r="J77" s="143"/>
      <c r="K77" s="40"/>
      <c r="L77" s="40"/>
      <c r="M77" s="40"/>
      <c r="N77" s="40"/>
      <c r="O77" s="69"/>
      <c r="P77" s="69"/>
      <c r="Q77" s="69"/>
      <c r="R77" s="69"/>
      <c r="S77" s="69"/>
      <c r="T77" s="69"/>
      <c r="U77" s="40"/>
      <c r="V77" s="40"/>
      <c r="W77" s="40"/>
      <c r="X77" s="40"/>
    </row>
    <row r="78" spans="1:24" ht="12.75">
      <c r="A78" s="72"/>
      <c r="B78" s="172"/>
      <c r="C78" s="144"/>
      <c r="D78" s="173"/>
      <c r="E78" s="174"/>
      <c r="F78" s="174"/>
      <c r="G78" s="175"/>
      <c r="H78" s="171"/>
      <c r="I78" s="3"/>
      <c r="J78" s="143"/>
      <c r="K78" s="40"/>
      <c r="L78" s="40"/>
      <c r="M78" s="40"/>
      <c r="N78" s="40"/>
      <c r="O78" s="69"/>
      <c r="P78" s="69"/>
      <c r="Q78" s="69"/>
      <c r="R78" s="69"/>
      <c r="S78" s="69"/>
      <c r="T78" s="69"/>
      <c r="U78" s="40"/>
      <c r="V78" s="40"/>
      <c r="W78" s="40"/>
      <c r="X78" s="40"/>
    </row>
    <row r="79" spans="1:24" ht="15.75" customHeight="1">
      <c r="A79" s="72"/>
      <c r="B79" s="172"/>
      <c r="C79" s="144"/>
      <c r="D79" s="173"/>
      <c r="E79" s="174"/>
      <c r="F79" s="174"/>
      <c r="G79" s="175"/>
      <c r="H79" s="171"/>
      <c r="I79" s="3"/>
      <c r="J79" s="143"/>
      <c r="K79" s="40"/>
      <c r="L79" s="40"/>
      <c r="M79" s="40"/>
      <c r="N79" s="40"/>
      <c r="O79" s="69"/>
      <c r="P79" s="69"/>
      <c r="Q79" s="69"/>
      <c r="R79" s="69"/>
      <c r="S79" s="69"/>
      <c r="T79" s="69"/>
      <c r="U79" s="40"/>
      <c r="V79" s="40"/>
      <c r="W79" s="40"/>
      <c r="X79" s="40"/>
    </row>
    <row r="80" spans="1:24" ht="12.75">
      <c r="A80" s="72"/>
      <c r="B80" s="172"/>
      <c r="C80" s="144"/>
      <c r="D80" s="173"/>
      <c r="E80" s="174"/>
      <c r="F80" s="174"/>
      <c r="G80" s="175"/>
      <c r="H80" s="171"/>
      <c r="I80" s="3"/>
      <c r="J80" s="143"/>
      <c r="K80" s="40"/>
      <c r="L80" s="40"/>
      <c r="M80" s="40"/>
      <c r="N80" s="40"/>
      <c r="O80" s="69"/>
      <c r="P80" s="69"/>
      <c r="Q80" s="69"/>
      <c r="R80" s="69"/>
      <c r="S80" s="69"/>
      <c r="T80" s="69"/>
      <c r="U80" s="40"/>
      <c r="V80" s="40"/>
      <c r="W80" s="40"/>
      <c r="X80" s="40"/>
    </row>
    <row r="81" spans="1:24" ht="12.75">
      <c r="A81" s="72"/>
      <c r="B81" s="172"/>
      <c r="C81" s="144"/>
      <c r="D81" s="173"/>
      <c r="E81" s="174"/>
      <c r="F81" s="174"/>
      <c r="G81" s="175"/>
      <c r="H81" s="171"/>
      <c r="I81" s="71"/>
      <c r="J81" s="143"/>
      <c r="K81" s="40"/>
      <c r="L81" s="40"/>
      <c r="M81" s="40"/>
      <c r="N81" s="40"/>
      <c r="O81" s="69"/>
      <c r="P81" s="69"/>
      <c r="Q81" s="69"/>
      <c r="R81" s="69"/>
      <c r="S81" s="69"/>
      <c r="T81" s="69"/>
      <c r="U81" s="40"/>
      <c r="V81" s="40"/>
      <c r="W81" s="40"/>
      <c r="X81" s="40"/>
    </row>
    <row r="82" spans="1:24" ht="13.5" customHeight="1">
      <c r="A82" s="72"/>
      <c r="B82" s="172"/>
      <c r="C82" s="144"/>
      <c r="D82" s="173"/>
      <c r="E82" s="174"/>
      <c r="F82" s="174"/>
      <c r="G82" s="175"/>
      <c r="H82" s="171"/>
      <c r="I82" s="3"/>
      <c r="J82" s="143"/>
      <c r="K82" s="40"/>
      <c r="L82" s="40"/>
      <c r="M82" s="40"/>
      <c r="N82" s="40"/>
      <c r="O82" s="69"/>
      <c r="P82" s="69"/>
      <c r="Q82" s="69"/>
      <c r="R82" s="69"/>
      <c r="S82" s="69"/>
      <c r="T82" s="69"/>
      <c r="U82" s="40"/>
      <c r="V82" s="40"/>
      <c r="W82" s="40"/>
      <c r="X82" s="40"/>
    </row>
    <row r="83" spans="1:24" ht="12.75">
      <c r="A83" s="72"/>
      <c r="B83" s="172"/>
      <c r="C83" s="144"/>
      <c r="D83" s="173"/>
      <c r="E83" s="174"/>
      <c r="F83" s="174"/>
      <c r="G83" s="175"/>
      <c r="H83" s="171"/>
      <c r="I83" s="3"/>
      <c r="J83" s="143"/>
      <c r="K83" s="40"/>
      <c r="L83" s="40"/>
      <c r="M83" s="40"/>
      <c r="N83" s="40"/>
      <c r="O83" s="69"/>
      <c r="P83" s="69"/>
      <c r="Q83" s="69"/>
      <c r="R83" s="69"/>
      <c r="S83" s="69"/>
      <c r="T83" s="69"/>
      <c r="U83" s="40"/>
      <c r="V83" s="40"/>
      <c r="W83" s="40"/>
      <c r="X83" s="40"/>
    </row>
    <row r="84" spans="1:24" ht="12.75">
      <c r="A84" s="72"/>
      <c r="B84" s="172"/>
      <c r="C84" s="144"/>
      <c r="D84" s="173"/>
      <c r="E84" s="174"/>
      <c r="F84" s="174"/>
      <c r="G84" s="175"/>
      <c r="H84" s="171"/>
      <c r="I84" s="3"/>
      <c r="J84" s="143"/>
      <c r="K84" s="40"/>
      <c r="L84" s="40"/>
      <c r="M84" s="40"/>
      <c r="N84" s="40"/>
      <c r="O84" s="69"/>
      <c r="P84" s="69"/>
      <c r="Q84" s="69"/>
      <c r="R84" s="69"/>
      <c r="S84" s="69"/>
      <c r="T84" s="69"/>
      <c r="U84" s="40"/>
      <c r="V84" s="40"/>
      <c r="W84" s="40"/>
      <c r="X84" s="40"/>
    </row>
    <row r="85" spans="1:24" ht="12.75">
      <c r="A85" s="72"/>
      <c r="B85" s="172"/>
      <c r="C85" s="144"/>
      <c r="D85" s="173"/>
      <c r="E85" s="174"/>
      <c r="F85" s="174"/>
      <c r="G85" s="175"/>
      <c r="H85" s="171"/>
      <c r="I85" s="3"/>
      <c r="J85" s="143"/>
      <c r="K85" s="40"/>
      <c r="L85" s="40"/>
      <c r="M85" s="40"/>
      <c r="N85" s="40"/>
      <c r="O85" s="69"/>
      <c r="P85" s="69"/>
      <c r="Q85" s="69"/>
      <c r="R85" s="69"/>
      <c r="S85" s="69"/>
      <c r="T85" s="69"/>
      <c r="U85" s="40"/>
      <c r="V85" s="40"/>
      <c r="W85" s="40"/>
      <c r="X85" s="40"/>
    </row>
    <row r="86" spans="1:24" ht="12.75">
      <c r="A86" s="72"/>
      <c r="B86" s="172"/>
      <c r="C86" s="144"/>
      <c r="D86" s="173"/>
      <c r="E86" s="174"/>
      <c r="F86" s="174"/>
      <c r="G86" s="175"/>
      <c r="H86" s="171"/>
      <c r="I86" s="3"/>
      <c r="J86" s="143"/>
      <c r="K86" s="40"/>
      <c r="L86" s="40"/>
      <c r="M86" s="40"/>
      <c r="N86" s="40"/>
      <c r="O86" s="69"/>
      <c r="P86" s="69"/>
      <c r="Q86" s="69"/>
      <c r="R86" s="69"/>
      <c r="S86" s="69"/>
      <c r="T86" s="69"/>
      <c r="U86" s="40"/>
      <c r="V86" s="40"/>
      <c r="W86" s="40"/>
      <c r="X86" s="40"/>
    </row>
    <row r="87" spans="1:24" ht="12.75">
      <c r="A87" s="72"/>
      <c r="B87" s="172"/>
      <c r="C87" s="144"/>
      <c r="D87" s="173"/>
      <c r="E87" s="174"/>
      <c r="F87" s="174"/>
      <c r="G87" s="175"/>
      <c r="H87" s="171"/>
      <c r="I87" s="3"/>
      <c r="J87" s="143"/>
      <c r="K87" s="40"/>
      <c r="L87" s="40"/>
      <c r="M87" s="40"/>
      <c r="N87" s="40"/>
      <c r="O87" s="69"/>
      <c r="P87" s="69"/>
      <c r="Q87" s="69"/>
      <c r="R87" s="69"/>
      <c r="S87" s="69"/>
      <c r="T87" s="69"/>
      <c r="U87" s="40"/>
      <c r="V87" s="40"/>
      <c r="W87" s="40"/>
      <c r="X87" s="40"/>
    </row>
    <row r="88" spans="1:24" ht="12.75">
      <c r="A88" s="72"/>
      <c r="B88" s="172"/>
      <c r="C88" s="144"/>
      <c r="D88" s="173"/>
      <c r="E88" s="174"/>
      <c r="F88" s="174"/>
      <c r="G88" s="175"/>
      <c r="H88" s="171"/>
      <c r="I88" s="3"/>
      <c r="J88" s="143"/>
      <c r="K88" s="40"/>
      <c r="L88" s="40"/>
      <c r="M88" s="40"/>
      <c r="N88" s="40"/>
      <c r="O88" s="69"/>
      <c r="P88" s="69"/>
      <c r="Q88" s="69"/>
      <c r="R88" s="69"/>
      <c r="S88" s="69"/>
      <c r="T88" s="69"/>
      <c r="U88" s="40"/>
      <c r="V88" s="40"/>
      <c r="W88" s="40"/>
      <c r="X88" s="40"/>
    </row>
    <row r="89" spans="1:24" ht="12.75">
      <c r="A89" s="72"/>
      <c r="B89" s="172"/>
      <c r="C89" s="144"/>
      <c r="D89" s="173"/>
      <c r="E89" s="174"/>
      <c r="F89" s="174"/>
      <c r="G89" s="175"/>
      <c r="H89" s="171"/>
      <c r="I89" s="3"/>
      <c r="J89" s="143"/>
      <c r="K89" s="40"/>
      <c r="L89" s="40"/>
      <c r="M89" s="40"/>
      <c r="N89" s="40"/>
      <c r="O89" s="69"/>
      <c r="P89" s="69"/>
      <c r="Q89" s="69"/>
      <c r="R89" s="69"/>
      <c r="S89" s="69"/>
      <c r="T89" s="69"/>
      <c r="U89" s="40"/>
      <c r="V89" s="40"/>
      <c r="W89" s="40"/>
      <c r="X89" s="40"/>
    </row>
    <row r="90" spans="1:24" ht="12.75">
      <c r="A90" s="72"/>
      <c r="B90" s="172"/>
      <c r="C90" s="144"/>
      <c r="D90" s="173"/>
      <c r="E90" s="174"/>
      <c r="F90" s="174"/>
      <c r="G90" s="175"/>
      <c r="H90" s="171"/>
      <c r="I90" s="3"/>
      <c r="J90" s="143"/>
      <c r="K90" s="40"/>
      <c r="L90" s="40"/>
      <c r="M90" s="40"/>
      <c r="N90" s="40"/>
      <c r="O90" s="69"/>
      <c r="P90" s="69"/>
      <c r="Q90" s="69"/>
      <c r="R90" s="69"/>
      <c r="S90" s="69"/>
      <c r="T90" s="69"/>
      <c r="U90" s="40"/>
      <c r="V90" s="40"/>
      <c r="W90" s="40"/>
      <c r="X90" s="40"/>
    </row>
    <row r="91" spans="1:24" ht="12.75">
      <c r="A91" s="72"/>
      <c r="B91" s="172"/>
      <c r="C91" s="144"/>
      <c r="D91" s="173"/>
      <c r="E91" s="174"/>
      <c r="F91" s="174"/>
      <c r="G91" s="175"/>
      <c r="H91" s="171"/>
      <c r="I91" s="3"/>
      <c r="J91" s="143"/>
      <c r="K91" s="40"/>
      <c r="L91" s="40"/>
      <c r="M91" s="40"/>
      <c r="N91" s="40"/>
      <c r="O91" s="69"/>
      <c r="P91" s="69"/>
      <c r="Q91" s="69"/>
      <c r="R91" s="69"/>
      <c r="S91" s="69"/>
      <c r="T91" s="69"/>
      <c r="U91" s="40"/>
      <c r="V91" s="40"/>
      <c r="W91" s="40"/>
      <c r="X91" s="40"/>
    </row>
    <row r="92" spans="1:24" ht="12.75">
      <c r="A92" s="72"/>
      <c r="B92" s="172"/>
      <c r="C92" s="144"/>
      <c r="D92" s="173"/>
      <c r="E92" s="174"/>
      <c r="F92" s="174"/>
      <c r="G92" s="175"/>
      <c r="H92" s="171"/>
      <c r="I92" s="3"/>
      <c r="J92" s="143"/>
      <c r="K92" s="40"/>
      <c r="L92" s="40"/>
      <c r="M92" s="40"/>
      <c r="N92" s="40"/>
      <c r="O92" s="69"/>
      <c r="P92" s="69"/>
      <c r="Q92" s="69"/>
      <c r="R92" s="69"/>
      <c r="S92" s="69"/>
      <c r="T92" s="69"/>
      <c r="U92" s="40"/>
      <c r="V92" s="40"/>
      <c r="W92" s="40"/>
      <c r="X92" s="40"/>
    </row>
    <row r="93" spans="1:24" ht="12.75">
      <c r="A93" s="72"/>
      <c r="B93" s="172"/>
      <c r="C93" s="144"/>
      <c r="D93" s="173"/>
      <c r="E93" s="174"/>
      <c r="F93" s="174"/>
      <c r="G93" s="175"/>
      <c r="H93" s="171"/>
      <c r="I93" s="3"/>
      <c r="J93" s="143"/>
      <c r="K93" s="40"/>
      <c r="L93" s="40"/>
      <c r="M93" s="40"/>
      <c r="N93" s="40"/>
      <c r="O93" s="69"/>
      <c r="P93" s="69"/>
      <c r="Q93" s="69"/>
      <c r="R93" s="69"/>
      <c r="S93" s="69"/>
      <c r="T93" s="69"/>
      <c r="U93" s="40"/>
      <c r="V93" s="40"/>
      <c r="W93" s="40"/>
      <c r="X93" s="40"/>
    </row>
    <row r="94" spans="1:24" ht="12.75">
      <c r="A94" s="72"/>
      <c r="B94" s="172"/>
      <c r="C94" s="144"/>
      <c r="D94" s="173"/>
      <c r="E94" s="174"/>
      <c r="F94" s="174"/>
      <c r="G94" s="175"/>
      <c r="H94" s="171"/>
      <c r="I94" s="3"/>
      <c r="J94" s="143"/>
      <c r="K94" s="40"/>
      <c r="L94" s="40"/>
      <c r="M94" s="40"/>
      <c r="N94" s="40"/>
      <c r="O94" s="69"/>
      <c r="P94" s="69"/>
      <c r="Q94" s="69"/>
      <c r="R94" s="69"/>
      <c r="S94" s="69"/>
      <c r="T94" s="69"/>
      <c r="U94" s="40"/>
      <c r="V94" s="40"/>
      <c r="W94" s="40"/>
      <c r="X94" s="40"/>
    </row>
    <row r="95" spans="1:24" ht="12.75">
      <c r="A95" s="72"/>
      <c r="B95" s="172"/>
      <c r="C95" s="144"/>
      <c r="D95" s="173"/>
      <c r="E95" s="174"/>
      <c r="F95" s="174"/>
      <c r="G95" s="175"/>
      <c r="H95" s="171"/>
      <c r="I95" s="3"/>
      <c r="J95" s="143"/>
      <c r="K95" s="40"/>
      <c r="L95" s="40"/>
      <c r="M95" s="40"/>
      <c r="N95" s="40"/>
      <c r="O95" s="69"/>
      <c r="P95" s="69"/>
      <c r="Q95" s="69"/>
      <c r="R95" s="69"/>
      <c r="S95" s="69"/>
      <c r="T95" s="69"/>
      <c r="U95" s="40"/>
      <c r="V95" s="40"/>
      <c r="W95" s="40"/>
      <c r="X95" s="40"/>
    </row>
    <row r="96" spans="1:24" ht="12.75">
      <c r="A96" s="72"/>
      <c r="B96" s="172"/>
      <c r="C96" s="144"/>
      <c r="D96" s="173"/>
      <c r="E96" s="174"/>
      <c r="F96" s="174"/>
      <c r="G96" s="175"/>
      <c r="H96" s="171"/>
      <c r="I96" s="3"/>
      <c r="J96" s="143"/>
      <c r="K96" s="40"/>
      <c r="L96" s="40"/>
      <c r="M96" s="40"/>
      <c r="N96" s="40"/>
      <c r="O96" s="69"/>
      <c r="P96" s="69"/>
      <c r="Q96" s="69"/>
      <c r="R96" s="69"/>
      <c r="S96" s="69"/>
      <c r="T96" s="69"/>
      <c r="U96" s="40"/>
      <c r="V96" s="40"/>
      <c r="W96" s="40"/>
      <c r="X96" s="40"/>
    </row>
    <row r="97" spans="1:24" ht="12.75">
      <c r="A97" s="72"/>
      <c r="B97" s="172"/>
      <c r="C97" s="144"/>
      <c r="D97" s="173"/>
      <c r="E97" s="174"/>
      <c r="F97" s="174"/>
      <c r="G97" s="175"/>
      <c r="H97" s="171"/>
      <c r="I97" s="3"/>
      <c r="J97" s="143"/>
      <c r="K97" s="40"/>
      <c r="L97" s="40"/>
      <c r="M97" s="40"/>
      <c r="N97" s="40"/>
      <c r="O97" s="69"/>
      <c r="P97" s="69"/>
      <c r="Q97" s="69"/>
      <c r="R97" s="69"/>
      <c r="S97" s="69"/>
      <c r="T97" s="69"/>
      <c r="U97" s="40"/>
      <c r="V97" s="40"/>
      <c r="W97" s="40"/>
      <c r="X97" s="40"/>
    </row>
    <row r="98" spans="1:24" ht="12.75">
      <c r="A98" s="72"/>
      <c r="B98" s="172"/>
      <c r="C98" s="144"/>
      <c r="D98" s="173"/>
      <c r="E98" s="174"/>
      <c r="F98" s="174"/>
      <c r="G98" s="175"/>
      <c r="H98" s="171"/>
      <c r="I98" s="3"/>
      <c r="J98" s="143"/>
      <c r="K98" s="40"/>
      <c r="L98" s="40"/>
      <c r="M98" s="40"/>
      <c r="N98" s="40"/>
      <c r="O98" s="69"/>
      <c r="P98" s="69"/>
      <c r="Q98" s="69"/>
      <c r="R98" s="69"/>
      <c r="S98" s="69"/>
      <c r="T98" s="69"/>
      <c r="U98" s="40"/>
      <c r="V98" s="40"/>
      <c r="W98" s="40"/>
      <c r="X98" s="40"/>
    </row>
    <row r="99" spans="1:20" ht="12.75">
      <c r="A99" s="72"/>
      <c r="B99" s="172"/>
      <c r="C99" s="144"/>
      <c r="D99" s="173"/>
      <c r="E99" s="174"/>
      <c r="F99" s="174"/>
      <c r="G99" s="175"/>
      <c r="H99" s="171"/>
      <c r="I99" s="3"/>
      <c r="J99" s="143" t="s">
        <v>319</v>
      </c>
      <c r="O99" s="69" t="s">
        <v>319</v>
      </c>
      <c r="P99" s="69" t="s">
        <v>319</v>
      </c>
      <c r="Q99" s="69" t="s">
        <v>319</v>
      </c>
      <c r="R99" s="69" t="s">
        <v>319</v>
      </c>
      <c r="S99" s="69" t="s">
        <v>319</v>
      </c>
      <c r="T99" s="69" t="s">
        <v>319</v>
      </c>
    </row>
    <row r="100" spans="1:20" ht="12.75">
      <c r="A100" s="72"/>
      <c r="B100" s="172"/>
      <c r="C100" s="144"/>
      <c r="D100" s="173"/>
      <c r="E100" s="174"/>
      <c r="F100" s="174"/>
      <c r="G100" s="175"/>
      <c r="H100" s="171"/>
      <c r="I100" s="3"/>
      <c r="J100" s="143" t="s">
        <v>319</v>
      </c>
      <c r="O100" s="69" t="s">
        <v>319</v>
      </c>
      <c r="P100" s="69" t="s">
        <v>319</v>
      </c>
      <c r="Q100" s="69" t="s">
        <v>319</v>
      </c>
      <c r="R100" s="69" t="s">
        <v>319</v>
      </c>
      <c r="S100" s="69" t="s">
        <v>319</v>
      </c>
      <c r="T100" s="69" t="s">
        <v>319</v>
      </c>
    </row>
    <row r="101" spans="1:20" ht="12.75">
      <c r="A101" s="72"/>
      <c r="B101" s="172"/>
      <c r="C101" s="144"/>
      <c r="D101" s="173"/>
      <c r="E101" s="174"/>
      <c r="F101" s="174"/>
      <c r="G101" s="175"/>
      <c r="H101" s="171"/>
      <c r="I101" s="3"/>
      <c r="J101" s="143" t="s">
        <v>319</v>
      </c>
      <c r="O101" s="69" t="s">
        <v>319</v>
      </c>
      <c r="P101" s="69" t="s">
        <v>319</v>
      </c>
      <c r="Q101" s="69" t="s">
        <v>319</v>
      </c>
      <c r="R101" s="69" t="s">
        <v>319</v>
      </c>
      <c r="S101" s="69" t="s">
        <v>319</v>
      </c>
      <c r="T101" s="69" t="s">
        <v>319</v>
      </c>
    </row>
    <row r="102" spans="1:20" ht="12.75">
      <c r="A102" s="72"/>
      <c r="B102" s="172"/>
      <c r="C102" s="144"/>
      <c r="D102" s="173"/>
      <c r="E102" s="174"/>
      <c r="F102" s="174"/>
      <c r="G102" s="175"/>
      <c r="H102" s="171"/>
      <c r="I102" s="3"/>
      <c r="J102" s="143" t="s">
        <v>319</v>
      </c>
      <c r="O102" s="69" t="s">
        <v>319</v>
      </c>
      <c r="P102" s="69" t="s">
        <v>319</v>
      </c>
      <c r="Q102" s="69" t="s">
        <v>319</v>
      </c>
      <c r="R102" s="69" t="s">
        <v>319</v>
      </c>
      <c r="S102" s="69" t="s">
        <v>319</v>
      </c>
      <c r="T102" s="69" t="s">
        <v>319</v>
      </c>
    </row>
    <row r="103" spans="1:20" ht="12.75">
      <c r="A103" s="72"/>
      <c r="B103" s="172"/>
      <c r="C103" s="144"/>
      <c r="D103" s="173"/>
      <c r="E103" s="174"/>
      <c r="F103" s="174"/>
      <c r="G103" s="175"/>
      <c r="H103" s="171"/>
      <c r="I103" s="3"/>
      <c r="J103" s="143" t="s">
        <v>319</v>
      </c>
      <c r="O103" s="69"/>
      <c r="P103" s="69"/>
      <c r="Q103" s="69"/>
      <c r="R103" s="69" t="s">
        <v>319</v>
      </c>
      <c r="S103" s="69" t="s">
        <v>319</v>
      </c>
      <c r="T103" s="69" t="s">
        <v>319</v>
      </c>
    </row>
    <row r="104" spans="1:20" ht="12.75">
      <c r="A104" s="72"/>
      <c r="B104" s="172"/>
      <c r="C104" s="144"/>
      <c r="D104" s="173"/>
      <c r="E104" s="174"/>
      <c r="F104" s="174"/>
      <c r="G104" s="175"/>
      <c r="H104" s="171"/>
      <c r="I104" s="3"/>
      <c r="J104" s="143" t="s">
        <v>319</v>
      </c>
      <c r="O104" s="69"/>
      <c r="P104" s="69"/>
      <c r="Q104" s="69"/>
      <c r="R104" s="69" t="s">
        <v>319</v>
      </c>
      <c r="S104" s="69" t="s">
        <v>319</v>
      </c>
      <c r="T104" s="69" t="s">
        <v>319</v>
      </c>
    </row>
    <row r="105" spans="1:20" ht="12.75">
      <c r="A105" s="72"/>
      <c r="B105" s="172"/>
      <c r="C105" s="144"/>
      <c r="D105" s="173"/>
      <c r="E105" s="174"/>
      <c r="F105" s="174"/>
      <c r="G105" s="175"/>
      <c r="H105" s="171"/>
      <c r="I105" s="3"/>
      <c r="J105" s="143" t="s">
        <v>319</v>
      </c>
      <c r="O105" s="69"/>
      <c r="P105" s="69"/>
      <c r="Q105" s="69"/>
      <c r="R105" s="69" t="s">
        <v>319</v>
      </c>
      <c r="S105" s="69" t="s">
        <v>319</v>
      </c>
      <c r="T105" s="69" t="s">
        <v>319</v>
      </c>
    </row>
    <row r="106" spans="1:20" ht="12.75">
      <c r="A106" s="72"/>
      <c r="B106" s="172"/>
      <c r="C106" s="144"/>
      <c r="D106" s="173"/>
      <c r="E106" s="174"/>
      <c r="F106" s="174"/>
      <c r="G106" s="175"/>
      <c r="H106" s="171"/>
      <c r="I106" s="3"/>
      <c r="J106" s="143" t="s">
        <v>319</v>
      </c>
      <c r="O106" s="69"/>
      <c r="P106" s="69"/>
      <c r="Q106" s="69"/>
      <c r="R106" s="69" t="s">
        <v>319</v>
      </c>
      <c r="S106" s="69" t="s">
        <v>319</v>
      </c>
      <c r="T106" s="69" t="s">
        <v>319</v>
      </c>
    </row>
    <row r="107" spans="1:20" ht="12.75">
      <c r="A107" s="72"/>
      <c r="B107" s="172"/>
      <c r="C107" s="144"/>
      <c r="D107" s="173"/>
      <c r="E107" s="174"/>
      <c r="F107" s="174"/>
      <c r="G107" s="175"/>
      <c r="H107" s="171"/>
      <c r="I107" s="3"/>
      <c r="J107" s="143" t="s">
        <v>319</v>
      </c>
      <c r="O107" s="69"/>
      <c r="P107" s="69"/>
      <c r="Q107" s="69"/>
      <c r="R107" s="69" t="s">
        <v>319</v>
      </c>
      <c r="S107" s="69" t="s">
        <v>319</v>
      </c>
      <c r="T107" s="69" t="s">
        <v>319</v>
      </c>
    </row>
    <row r="108" spans="1:20" ht="12.75">
      <c r="A108" s="72"/>
      <c r="B108" s="172"/>
      <c r="C108" s="144"/>
      <c r="D108" s="173"/>
      <c r="E108" s="174"/>
      <c r="F108" s="174"/>
      <c r="G108" s="175"/>
      <c r="H108" s="171"/>
      <c r="I108" s="3"/>
      <c r="J108" s="143" t="s">
        <v>319</v>
      </c>
      <c r="O108" s="69"/>
      <c r="P108" s="69"/>
      <c r="Q108" s="69"/>
      <c r="R108" s="69" t="s">
        <v>319</v>
      </c>
      <c r="S108" s="69" t="s">
        <v>319</v>
      </c>
      <c r="T108" s="69" t="s">
        <v>319</v>
      </c>
    </row>
    <row r="109" spans="1:20" ht="12.75">
      <c r="A109" s="72"/>
      <c r="B109" s="172"/>
      <c r="C109" s="144"/>
      <c r="D109" s="173"/>
      <c r="E109" s="174"/>
      <c r="F109" s="174"/>
      <c r="G109" s="175"/>
      <c r="H109" s="171"/>
      <c r="I109" s="3"/>
      <c r="J109" s="143" t="s">
        <v>319</v>
      </c>
      <c r="O109" s="69"/>
      <c r="P109" s="69"/>
      <c r="Q109" s="69"/>
      <c r="R109" s="69" t="s">
        <v>319</v>
      </c>
      <c r="S109" s="69" t="s">
        <v>319</v>
      </c>
      <c r="T109" s="69" t="s">
        <v>319</v>
      </c>
    </row>
    <row r="110" spans="1:20" ht="12.75">
      <c r="A110" s="72"/>
      <c r="B110" s="172"/>
      <c r="C110" s="144"/>
      <c r="D110" s="173"/>
      <c r="E110" s="174"/>
      <c r="F110" s="174"/>
      <c r="G110" s="175"/>
      <c r="H110" s="171"/>
      <c r="I110" s="3"/>
      <c r="J110" s="143" t="s">
        <v>319</v>
      </c>
      <c r="O110" s="69"/>
      <c r="P110" s="69"/>
      <c r="Q110" s="69"/>
      <c r="R110" s="69" t="s">
        <v>319</v>
      </c>
      <c r="S110" s="69" t="s">
        <v>319</v>
      </c>
      <c r="T110" s="69" t="s">
        <v>319</v>
      </c>
    </row>
    <row r="111" spans="1:20" ht="12.75">
      <c r="A111" s="72"/>
      <c r="B111" s="172"/>
      <c r="C111" s="144"/>
      <c r="D111" s="173"/>
      <c r="E111" s="174"/>
      <c r="F111" s="174"/>
      <c r="G111" s="175"/>
      <c r="H111" s="171"/>
      <c r="I111" s="3"/>
      <c r="J111" s="143" t="s">
        <v>319</v>
      </c>
      <c r="O111" s="69"/>
      <c r="P111" s="69"/>
      <c r="Q111" s="69"/>
      <c r="R111" s="69" t="s">
        <v>319</v>
      </c>
      <c r="S111" s="69" t="s">
        <v>319</v>
      </c>
      <c r="T111" s="69" t="s">
        <v>319</v>
      </c>
    </row>
    <row r="112" spans="1:20" ht="12.75">
      <c r="A112" s="72"/>
      <c r="B112" s="172"/>
      <c r="C112" s="144"/>
      <c r="D112" s="173"/>
      <c r="E112" s="174"/>
      <c r="F112" s="174"/>
      <c r="G112" s="175"/>
      <c r="H112" s="171"/>
      <c r="I112" s="3"/>
      <c r="J112" s="143" t="s">
        <v>319</v>
      </c>
      <c r="O112" s="69"/>
      <c r="P112" s="69"/>
      <c r="Q112" s="69"/>
      <c r="R112" s="69" t="s">
        <v>319</v>
      </c>
      <c r="S112" s="69" t="s">
        <v>319</v>
      </c>
      <c r="T112" s="69" t="s">
        <v>319</v>
      </c>
    </row>
    <row r="113" spans="1:20" ht="12.75">
      <c r="A113" s="72"/>
      <c r="B113" s="172"/>
      <c r="C113" s="144"/>
      <c r="D113" s="173"/>
      <c r="E113" s="174"/>
      <c r="F113" s="174"/>
      <c r="G113" s="175"/>
      <c r="H113" s="171"/>
      <c r="I113" s="3"/>
      <c r="J113" s="143" t="s">
        <v>319</v>
      </c>
      <c r="O113" s="69"/>
      <c r="P113" s="69"/>
      <c r="Q113" s="69"/>
      <c r="R113" s="69" t="s">
        <v>319</v>
      </c>
      <c r="S113" s="69" t="s">
        <v>319</v>
      </c>
      <c r="T113" s="69" t="s">
        <v>319</v>
      </c>
    </row>
    <row r="114" spans="1:20" ht="12.75">
      <c r="A114" s="72"/>
      <c r="B114" s="172"/>
      <c r="C114" s="144"/>
      <c r="D114" s="173"/>
      <c r="E114" s="174"/>
      <c r="F114" s="174"/>
      <c r="G114" s="175"/>
      <c r="H114" s="171"/>
      <c r="I114" s="3"/>
      <c r="J114" s="143" t="s">
        <v>319</v>
      </c>
      <c r="O114" s="69"/>
      <c r="P114" s="69"/>
      <c r="Q114" s="69"/>
      <c r="R114" s="69" t="s">
        <v>319</v>
      </c>
      <c r="S114" s="69" t="s">
        <v>319</v>
      </c>
      <c r="T114" s="69" t="s">
        <v>319</v>
      </c>
    </row>
    <row r="115" spans="1:20" ht="12.75">
      <c r="A115" s="72"/>
      <c r="B115" s="172"/>
      <c r="C115" s="144"/>
      <c r="D115" s="173"/>
      <c r="E115" s="174"/>
      <c r="F115" s="174"/>
      <c r="G115" s="175"/>
      <c r="H115" s="171"/>
      <c r="I115" s="3"/>
      <c r="J115" s="143" t="s">
        <v>319</v>
      </c>
      <c r="O115" s="69"/>
      <c r="P115" s="69"/>
      <c r="Q115" s="69"/>
      <c r="R115" s="69" t="s">
        <v>319</v>
      </c>
      <c r="S115" s="69" t="s">
        <v>319</v>
      </c>
      <c r="T115" s="69" t="s">
        <v>319</v>
      </c>
    </row>
    <row r="116" spans="1:20" ht="12.75">
      <c r="A116" s="72"/>
      <c r="B116" s="172"/>
      <c r="C116" s="144"/>
      <c r="D116" s="173"/>
      <c r="E116" s="174"/>
      <c r="F116" s="174"/>
      <c r="G116" s="175"/>
      <c r="H116" s="171"/>
      <c r="I116" s="3"/>
      <c r="J116" s="143" t="s">
        <v>319</v>
      </c>
      <c r="O116" s="69"/>
      <c r="P116" s="69"/>
      <c r="Q116" s="69"/>
      <c r="R116" s="69" t="s">
        <v>319</v>
      </c>
      <c r="S116" s="69" t="s">
        <v>319</v>
      </c>
      <c r="T116" s="69" t="s">
        <v>319</v>
      </c>
    </row>
    <row r="117" spans="1:20" ht="12.75">
      <c r="A117" s="72"/>
      <c r="B117" s="172"/>
      <c r="C117" s="144"/>
      <c r="D117" s="173"/>
      <c r="E117" s="174"/>
      <c r="F117" s="174"/>
      <c r="G117" s="175"/>
      <c r="H117" s="171"/>
      <c r="I117" s="3"/>
      <c r="J117" s="143" t="s">
        <v>319</v>
      </c>
      <c r="O117" s="69"/>
      <c r="P117" s="69"/>
      <c r="Q117" s="69"/>
      <c r="R117" s="69" t="s">
        <v>319</v>
      </c>
      <c r="S117" s="69" t="s">
        <v>319</v>
      </c>
      <c r="T117" s="69" t="s">
        <v>319</v>
      </c>
    </row>
    <row r="118" spans="1:20" ht="12.75">
      <c r="A118" s="72"/>
      <c r="B118" s="172"/>
      <c r="C118" s="144"/>
      <c r="D118" s="173"/>
      <c r="E118" s="174"/>
      <c r="F118" s="174"/>
      <c r="G118" s="175"/>
      <c r="H118" s="171"/>
      <c r="I118" s="3"/>
      <c r="J118" s="143" t="s">
        <v>319</v>
      </c>
      <c r="O118" s="69"/>
      <c r="P118" s="69"/>
      <c r="Q118" s="69"/>
      <c r="R118" s="69" t="s">
        <v>319</v>
      </c>
      <c r="S118" s="69" t="s">
        <v>319</v>
      </c>
      <c r="T118" s="69" t="s">
        <v>319</v>
      </c>
    </row>
    <row r="119" spans="1:20" ht="12.75">
      <c r="A119" s="72"/>
      <c r="B119" s="172"/>
      <c r="C119" s="144"/>
      <c r="D119" s="173"/>
      <c r="E119" s="174"/>
      <c r="F119" s="174"/>
      <c r="G119" s="175"/>
      <c r="H119" s="171"/>
      <c r="I119" s="3"/>
      <c r="J119" s="143" t="s">
        <v>319</v>
      </c>
      <c r="O119" s="69"/>
      <c r="P119" s="69"/>
      <c r="Q119" s="69"/>
      <c r="R119" s="69" t="s">
        <v>319</v>
      </c>
      <c r="S119" s="69" t="s">
        <v>319</v>
      </c>
      <c r="T119" s="69" t="s">
        <v>319</v>
      </c>
    </row>
    <row r="120" spans="1:20" ht="12.75">
      <c r="A120" s="72"/>
      <c r="B120" s="172"/>
      <c r="C120" s="144"/>
      <c r="D120" s="173"/>
      <c r="E120" s="174"/>
      <c r="F120" s="174"/>
      <c r="G120" s="175"/>
      <c r="H120" s="171"/>
      <c r="I120" s="3"/>
      <c r="J120" s="143" t="s">
        <v>319</v>
      </c>
      <c r="O120" s="69"/>
      <c r="P120" s="69"/>
      <c r="Q120" s="69"/>
      <c r="R120" s="69" t="s">
        <v>319</v>
      </c>
      <c r="S120" s="69" t="s">
        <v>319</v>
      </c>
      <c r="T120" s="69" t="s">
        <v>319</v>
      </c>
    </row>
    <row r="121" spans="1:20" ht="12.75">
      <c r="A121" s="72"/>
      <c r="B121" s="172"/>
      <c r="C121" s="144"/>
      <c r="D121" s="173"/>
      <c r="E121" s="174"/>
      <c r="F121" s="174"/>
      <c r="G121" s="175"/>
      <c r="H121" s="171"/>
      <c r="I121" s="3"/>
      <c r="J121" s="143" t="s">
        <v>319</v>
      </c>
      <c r="O121" s="69"/>
      <c r="P121" s="69"/>
      <c r="Q121" s="69"/>
      <c r="R121" s="69" t="s">
        <v>319</v>
      </c>
      <c r="S121" s="69" t="s">
        <v>319</v>
      </c>
      <c r="T121" s="69" t="s">
        <v>319</v>
      </c>
    </row>
    <row r="122" spans="1:20" ht="12.75">
      <c r="A122" s="72"/>
      <c r="B122" s="172"/>
      <c r="C122" s="144"/>
      <c r="D122" s="173"/>
      <c r="E122" s="174"/>
      <c r="F122" s="174"/>
      <c r="G122" s="175"/>
      <c r="H122" s="171"/>
      <c r="I122" s="3"/>
      <c r="J122" s="143" t="s">
        <v>319</v>
      </c>
      <c r="O122" s="69"/>
      <c r="P122" s="69"/>
      <c r="Q122" s="69"/>
      <c r="R122" s="69" t="s">
        <v>319</v>
      </c>
      <c r="S122" s="69" t="s">
        <v>319</v>
      </c>
      <c r="T122" s="69" t="s">
        <v>319</v>
      </c>
    </row>
    <row r="123" spans="1:20" ht="12.75">
      <c r="A123" s="72"/>
      <c r="B123" s="172"/>
      <c r="C123" s="144"/>
      <c r="D123" s="173"/>
      <c r="E123" s="174"/>
      <c r="F123" s="174"/>
      <c r="G123" s="175"/>
      <c r="H123" s="171"/>
      <c r="I123" s="3"/>
      <c r="J123" s="143" t="s">
        <v>319</v>
      </c>
      <c r="O123" s="69"/>
      <c r="P123" s="69"/>
      <c r="Q123" s="69"/>
      <c r="R123" s="69" t="s">
        <v>319</v>
      </c>
      <c r="S123" s="69" t="s">
        <v>319</v>
      </c>
      <c r="T123" s="69" t="s">
        <v>319</v>
      </c>
    </row>
    <row r="124" spans="1:20" ht="12.75">
      <c r="A124" s="72"/>
      <c r="B124" s="172"/>
      <c r="C124" s="144"/>
      <c r="D124" s="173"/>
      <c r="E124" s="174"/>
      <c r="F124" s="174"/>
      <c r="G124" s="175"/>
      <c r="H124" s="171"/>
      <c r="I124" s="3"/>
      <c r="J124" s="143" t="s">
        <v>319</v>
      </c>
      <c r="O124" s="69"/>
      <c r="P124" s="69"/>
      <c r="Q124" s="69"/>
      <c r="R124" s="69" t="s">
        <v>319</v>
      </c>
      <c r="S124" s="69" t="s">
        <v>319</v>
      </c>
      <c r="T124" s="69" t="s">
        <v>319</v>
      </c>
    </row>
    <row r="125" spans="1:20" ht="12.75">
      <c r="A125" s="72"/>
      <c r="B125" s="172"/>
      <c r="C125" s="144"/>
      <c r="D125" s="173"/>
      <c r="E125" s="174"/>
      <c r="F125" s="174"/>
      <c r="G125" s="175"/>
      <c r="H125" s="171"/>
      <c r="I125" s="3"/>
      <c r="J125" s="143" t="s">
        <v>319</v>
      </c>
      <c r="O125" s="69"/>
      <c r="P125" s="69"/>
      <c r="Q125" s="69"/>
      <c r="R125" s="69" t="s">
        <v>319</v>
      </c>
      <c r="S125" s="69" t="s">
        <v>319</v>
      </c>
      <c r="T125" s="69" t="s">
        <v>319</v>
      </c>
    </row>
    <row r="126" spans="1:20" ht="12.75">
      <c r="A126" s="72"/>
      <c r="B126" s="172"/>
      <c r="C126" s="144"/>
      <c r="D126" s="173"/>
      <c r="E126" s="174"/>
      <c r="F126" s="174"/>
      <c r="G126" s="175"/>
      <c r="H126" s="171"/>
      <c r="I126" s="3"/>
      <c r="J126" s="143" t="s">
        <v>319</v>
      </c>
      <c r="O126" s="69"/>
      <c r="P126" s="69"/>
      <c r="Q126" s="69"/>
      <c r="R126" s="69" t="s">
        <v>319</v>
      </c>
      <c r="S126" s="69" t="s">
        <v>319</v>
      </c>
      <c r="T126" s="69" t="s">
        <v>319</v>
      </c>
    </row>
    <row r="127" spans="1:20" ht="12.75">
      <c r="A127" s="72"/>
      <c r="B127" s="172"/>
      <c r="C127" s="144"/>
      <c r="D127" s="173"/>
      <c r="E127" s="174"/>
      <c r="F127" s="174"/>
      <c r="G127" s="175"/>
      <c r="H127" s="171"/>
      <c r="I127" s="3"/>
      <c r="J127" s="143" t="s">
        <v>319</v>
      </c>
      <c r="O127" s="69"/>
      <c r="P127" s="69"/>
      <c r="Q127" s="69"/>
      <c r="R127" s="69" t="s">
        <v>319</v>
      </c>
      <c r="S127" s="69" t="s">
        <v>319</v>
      </c>
      <c r="T127" s="69" t="s">
        <v>319</v>
      </c>
    </row>
    <row r="128" spans="1:20" ht="12.75">
      <c r="A128" s="72"/>
      <c r="B128" s="172"/>
      <c r="C128" s="144"/>
      <c r="D128" s="173"/>
      <c r="E128" s="174"/>
      <c r="F128" s="174"/>
      <c r="G128" s="175"/>
      <c r="H128" s="171"/>
      <c r="I128" s="3"/>
      <c r="J128" s="143" t="s">
        <v>319</v>
      </c>
      <c r="O128" s="69"/>
      <c r="P128" s="69"/>
      <c r="Q128" s="69"/>
      <c r="R128" s="69" t="s">
        <v>319</v>
      </c>
      <c r="S128" s="69" t="s">
        <v>319</v>
      </c>
      <c r="T128" s="69" t="s">
        <v>319</v>
      </c>
    </row>
    <row r="129" spans="1:20" ht="12.75">
      <c r="A129" s="72"/>
      <c r="B129" s="172"/>
      <c r="C129" s="144"/>
      <c r="D129" s="173"/>
      <c r="E129" s="174"/>
      <c r="F129" s="174"/>
      <c r="G129" s="175"/>
      <c r="H129" s="171"/>
      <c r="I129" s="3"/>
      <c r="J129" s="143" t="s">
        <v>319</v>
      </c>
      <c r="O129" s="69"/>
      <c r="P129" s="69"/>
      <c r="Q129" s="69"/>
      <c r="R129" s="69" t="s">
        <v>319</v>
      </c>
      <c r="S129" s="69" t="s">
        <v>319</v>
      </c>
      <c r="T129" s="69" t="s">
        <v>319</v>
      </c>
    </row>
    <row r="130" spans="1:20" ht="12.75">
      <c r="A130" s="72"/>
      <c r="B130" s="172"/>
      <c r="C130" s="144"/>
      <c r="D130" s="173"/>
      <c r="E130" s="174"/>
      <c r="F130" s="174"/>
      <c r="G130" s="175"/>
      <c r="H130" s="171"/>
      <c r="I130" s="3"/>
      <c r="J130" s="143" t="s">
        <v>319</v>
      </c>
      <c r="O130" s="69"/>
      <c r="P130" s="69"/>
      <c r="Q130" s="69"/>
      <c r="R130" s="69" t="s">
        <v>319</v>
      </c>
      <c r="S130" s="69" t="s">
        <v>319</v>
      </c>
      <c r="T130" s="69" t="s">
        <v>319</v>
      </c>
    </row>
    <row r="131" spans="1:20" ht="12.75">
      <c r="A131" s="72"/>
      <c r="B131" s="172"/>
      <c r="C131" s="144"/>
      <c r="D131" s="173"/>
      <c r="E131" s="174"/>
      <c r="F131" s="174"/>
      <c r="G131" s="175"/>
      <c r="H131" s="171"/>
      <c r="I131" s="3"/>
      <c r="J131" s="143" t="s">
        <v>319</v>
      </c>
      <c r="O131" s="69"/>
      <c r="P131" s="69"/>
      <c r="Q131" s="69"/>
      <c r="R131" s="69" t="s">
        <v>319</v>
      </c>
      <c r="S131" s="69" t="s">
        <v>319</v>
      </c>
      <c r="T131" s="69" t="s">
        <v>319</v>
      </c>
    </row>
    <row r="132" spans="1:20" ht="12.75">
      <c r="A132" s="72"/>
      <c r="B132" s="172"/>
      <c r="C132" s="144"/>
      <c r="D132" s="173"/>
      <c r="E132" s="174"/>
      <c r="F132" s="174"/>
      <c r="G132" s="175"/>
      <c r="H132" s="171"/>
      <c r="I132" s="3"/>
      <c r="J132" s="143" t="s">
        <v>319</v>
      </c>
      <c r="O132" s="69"/>
      <c r="P132" s="69"/>
      <c r="Q132" s="69"/>
      <c r="R132" s="69" t="s">
        <v>319</v>
      </c>
      <c r="S132" s="69" t="s">
        <v>319</v>
      </c>
      <c r="T132" s="69" t="s">
        <v>319</v>
      </c>
    </row>
    <row r="133" spans="1:20" ht="12.75">
      <c r="A133" s="72"/>
      <c r="B133" s="172"/>
      <c r="C133" s="144"/>
      <c r="D133" s="173"/>
      <c r="E133" s="174"/>
      <c r="F133" s="174"/>
      <c r="G133" s="175"/>
      <c r="H133" s="171"/>
      <c r="I133" s="3"/>
      <c r="J133" s="143" t="s">
        <v>319</v>
      </c>
      <c r="O133" s="69"/>
      <c r="P133" s="69"/>
      <c r="Q133" s="69"/>
      <c r="R133" s="69" t="s">
        <v>319</v>
      </c>
      <c r="S133" s="69" t="s">
        <v>319</v>
      </c>
      <c r="T133" s="69" t="s">
        <v>319</v>
      </c>
    </row>
    <row r="134" spans="1:20" ht="12.75">
      <c r="A134" s="72"/>
      <c r="B134" s="172"/>
      <c r="C134" s="144"/>
      <c r="D134" s="173"/>
      <c r="E134" s="174"/>
      <c r="F134" s="174"/>
      <c r="G134" s="175"/>
      <c r="H134" s="171"/>
      <c r="I134" s="3"/>
      <c r="J134" s="143" t="s">
        <v>319</v>
      </c>
      <c r="O134" s="69"/>
      <c r="P134" s="69"/>
      <c r="Q134" s="69"/>
      <c r="R134" s="69" t="s">
        <v>319</v>
      </c>
      <c r="S134" s="69" t="s">
        <v>319</v>
      </c>
      <c r="T134" s="69" t="s">
        <v>319</v>
      </c>
    </row>
    <row r="135" spans="1:20" ht="12.75">
      <c r="A135" s="72"/>
      <c r="B135" s="172"/>
      <c r="C135" s="144"/>
      <c r="D135" s="173"/>
      <c r="E135" s="174"/>
      <c r="F135" s="174"/>
      <c r="G135" s="175"/>
      <c r="H135" s="171"/>
      <c r="I135" s="3"/>
      <c r="J135" s="143" t="s">
        <v>319</v>
      </c>
      <c r="O135" s="69"/>
      <c r="P135" s="69"/>
      <c r="Q135" s="69"/>
      <c r="R135" s="69" t="s">
        <v>319</v>
      </c>
      <c r="S135" s="69" t="s">
        <v>319</v>
      </c>
      <c r="T135" s="69" t="s">
        <v>319</v>
      </c>
    </row>
    <row r="136" spans="1:20" ht="12.75">
      <c r="A136" s="72"/>
      <c r="B136" s="172"/>
      <c r="C136" s="144"/>
      <c r="D136" s="173"/>
      <c r="E136" s="174"/>
      <c r="F136" s="174"/>
      <c r="G136" s="175"/>
      <c r="H136" s="171"/>
      <c r="I136" s="3"/>
      <c r="J136" s="143" t="s">
        <v>319</v>
      </c>
      <c r="O136" s="69"/>
      <c r="P136" s="69"/>
      <c r="Q136" s="69"/>
      <c r="R136" s="69" t="s">
        <v>319</v>
      </c>
      <c r="S136" s="69" t="s">
        <v>319</v>
      </c>
      <c r="T136" s="69" t="s">
        <v>319</v>
      </c>
    </row>
    <row r="137" spans="1:20" ht="12.75">
      <c r="A137" s="72"/>
      <c r="B137" s="172"/>
      <c r="C137" s="144"/>
      <c r="D137" s="173"/>
      <c r="E137" s="174"/>
      <c r="F137" s="174"/>
      <c r="G137" s="175"/>
      <c r="H137" s="171"/>
      <c r="I137" s="3"/>
      <c r="J137" s="143" t="s">
        <v>319</v>
      </c>
      <c r="O137" s="69"/>
      <c r="P137" s="69"/>
      <c r="Q137" s="69"/>
      <c r="R137" s="69" t="s">
        <v>319</v>
      </c>
      <c r="S137" s="69" t="s">
        <v>319</v>
      </c>
      <c r="T137" s="69" t="s">
        <v>319</v>
      </c>
    </row>
    <row r="138" spans="1:20" ht="12.75">
      <c r="A138" s="72"/>
      <c r="B138" s="172"/>
      <c r="C138" s="144"/>
      <c r="D138" s="173"/>
      <c r="E138" s="174"/>
      <c r="F138" s="174"/>
      <c r="G138" s="175"/>
      <c r="H138" s="144"/>
      <c r="I138" s="3"/>
      <c r="J138" s="143" t="s">
        <v>319</v>
      </c>
      <c r="O138" s="69"/>
      <c r="P138" s="69"/>
      <c r="Q138" s="69"/>
      <c r="R138" s="69" t="s">
        <v>319</v>
      </c>
      <c r="S138" s="69" t="s">
        <v>319</v>
      </c>
      <c r="T138" s="69" t="s">
        <v>319</v>
      </c>
    </row>
    <row r="139" spans="1:20" ht="12.75">
      <c r="A139" s="72"/>
      <c r="B139" s="172"/>
      <c r="C139" s="144"/>
      <c r="D139" s="173"/>
      <c r="E139" s="174"/>
      <c r="F139" s="174"/>
      <c r="G139" s="175"/>
      <c r="H139" s="144"/>
      <c r="I139" s="3"/>
      <c r="J139" s="143" t="s">
        <v>319</v>
      </c>
      <c r="O139" s="69"/>
      <c r="P139" s="69"/>
      <c r="Q139" s="69"/>
      <c r="R139" s="69" t="s">
        <v>319</v>
      </c>
      <c r="S139" s="69" t="s">
        <v>319</v>
      </c>
      <c r="T139" s="69" t="s">
        <v>319</v>
      </c>
    </row>
    <row r="140" spans="1:20" ht="12.75">
      <c r="A140" s="72"/>
      <c r="B140" s="19"/>
      <c r="C140" s="19"/>
      <c r="D140" s="19"/>
      <c r="E140" s="19"/>
      <c r="F140" s="19"/>
      <c r="G140" s="19"/>
      <c r="H140" s="144" t="s">
        <v>319</v>
      </c>
      <c r="J140" s="69" t="s">
        <v>319</v>
      </c>
      <c r="O140" s="69"/>
      <c r="P140" s="69"/>
      <c r="Q140" s="69"/>
      <c r="R140" s="69" t="s">
        <v>319</v>
      </c>
      <c r="S140" s="69" t="s">
        <v>319</v>
      </c>
      <c r="T140" s="69" t="s">
        <v>319</v>
      </c>
    </row>
    <row r="141" spans="1:19" ht="12.75">
      <c r="A141" s="72"/>
      <c r="B141" s="73"/>
      <c r="C141" s="29"/>
      <c r="D141" s="74"/>
      <c r="E141" s="75"/>
      <c r="F141" s="75"/>
      <c r="G141" s="76"/>
      <c r="H141" s="77"/>
      <c r="I141" s="30"/>
      <c r="N141" s="29"/>
      <c r="O141" s="29"/>
      <c r="P141" s="29"/>
      <c r="Q141" s="29"/>
      <c r="R141" s="29"/>
      <c r="S141" s="29"/>
    </row>
    <row r="142" spans="1:19" ht="12.75">
      <c r="A142" s="72"/>
      <c r="B142" s="73"/>
      <c r="C142" s="29"/>
      <c r="D142" s="74"/>
      <c r="E142" s="75"/>
      <c r="F142" s="75"/>
      <c r="G142" s="76"/>
      <c r="H142" s="77"/>
      <c r="I142" s="30"/>
      <c r="N142" s="29"/>
      <c r="O142" s="29"/>
      <c r="P142" s="29"/>
      <c r="Q142" s="29"/>
      <c r="R142" s="29"/>
      <c r="S142" s="29"/>
    </row>
    <row r="143" spans="1:19" ht="12.75">
      <c r="A143" s="72"/>
      <c r="B143" s="73"/>
      <c r="C143" s="29"/>
      <c r="D143" s="74"/>
      <c r="E143" s="75"/>
      <c r="F143" s="75"/>
      <c r="G143" s="76"/>
      <c r="H143" s="77"/>
      <c r="I143" s="30"/>
      <c r="N143" s="29"/>
      <c r="O143" s="29"/>
      <c r="P143" s="29"/>
      <c r="Q143" s="29"/>
      <c r="R143" s="29"/>
      <c r="S143" s="29"/>
    </row>
    <row r="144" spans="1:19" ht="12.75">
      <c r="A144" s="72"/>
      <c r="B144" s="73"/>
      <c r="C144" s="29"/>
      <c r="D144" s="74"/>
      <c r="E144" s="75"/>
      <c r="F144" s="75"/>
      <c r="G144" s="76"/>
      <c r="H144" s="77"/>
      <c r="I144" s="30"/>
      <c r="N144" s="29"/>
      <c r="O144" s="29"/>
      <c r="P144" s="29"/>
      <c r="Q144" s="29"/>
      <c r="R144" s="29"/>
      <c r="S144" s="29"/>
    </row>
    <row r="145" spans="1:19" ht="12.75">
      <c r="A145" s="72"/>
      <c r="B145" s="73"/>
      <c r="C145" s="29"/>
      <c r="D145" s="74"/>
      <c r="E145" s="75"/>
      <c r="F145" s="75"/>
      <c r="G145" s="76"/>
      <c r="H145" s="77"/>
      <c r="I145" s="30"/>
      <c r="N145" s="29"/>
      <c r="O145" s="29"/>
      <c r="P145" s="29"/>
      <c r="Q145" s="29"/>
      <c r="R145" s="29"/>
      <c r="S145" s="29"/>
    </row>
    <row r="146" spans="1:19" ht="12.75">
      <c r="A146" s="72"/>
      <c r="B146" s="73"/>
      <c r="C146" s="29"/>
      <c r="D146" s="74"/>
      <c r="E146" s="75"/>
      <c r="F146" s="75"/>
      <c r="G146" s="76"/>
      <c r="H146" s="77"/>
      <c r="I146" s="30"/>
      <c r="N146" s="29"/>
      <c r="O146" s="29"/>
      <c r="P146" s="29"/>
      <c r="Q146" s="29"/>
      <c r="R146" s="29"/>
      <c r="S146" s="29"/>
    </row>
    <row r="147" spans="1:19" ht="12.75">
      <c r="A147" s="72"/>
      <c r="B147" s="73"/>
      <c r="C147" s="29"/>
      <c r="D147" s="74"/>
      <c r="E147" s="75"/>
      <c r="F147" s="75"/>
      <c r="G147" s="76"/>
      <c r="H147" s="77"/>
      <c r="I147" s="30"/>
      <c r="N147" s="29"/>
      <c r="O147" s="29"/>
      <c r="P147" s="29"/>
      <c r="Q147" s="29"/>
      <c r="R147" s="29"/>
      <c r="S147" s="29"/>
    </row>
    <row r="148" spans="1:19" ht="12.75">
      <c r="A148" s="72"/>
      <c r="B148" s="73"/>
      <c r="C148" s="29"/>
      <c r="D148" s="74"/>
      <c r="E148" s="75"/>
      <c r="F148" s="75"/>
      <c r="G148" s="76"/>
      <c r="H148" s="77"/>
      <c r="I148" s="30"/>
      <c r="N148" s="29"/>
      <c r="O148" s="29"/>
      <c r="P148" s="29"/>
      <c r="Q148" s="29"/>
      <c r="R148" s="29"/>
      <c r="S148" s="29"/>
    </row>
    <row r="149" spans="1:19" ht="12.75">
      <c r="A149" s="72"/>
      <c r="B149" s="73"/>
      <c r="C149" s="29"/>
      <c r="D149" s="74"/>
      <c r="E149" s="75"/>
      <c r="F149" s="75"/>
      <c r="G149" s="76"/>
      <c r="H149" s="77"/>
      <c r="I149" s="30"/>
      <c r="N149" s="29"/>
      <c r="O149" s="29"/>
      <c r="P149" s="29"/>
      <c r="Q149" s="29"/>
      <c r="R149" s="29"/>
      <c r="S149" s="29"/>
    </row>
    <row r="150" spans="1:19" ht="12.75">
      <c r="A150" s="72"/>
      <c r="B150" s="73"/>
      <c r="C150" s="29"/>
      <c r="D150" s="74"/>
      <c r="E150" s="75"/>
      <c r="F150" s="75"/>
      <c r="G150" s="76"/>
      <c r="H150" s="77"/>
      <c r="I150" s="30"/>
      <c r="N150" s="29"/>
      <c r="O150" s="29"/>
      <c r="P150" s="29"/>
      <c r="Q150" s="29"/>
      <c r="R150" s="29"/>
      <c r="S150" s="29"/>
    </row>
    <row r="151" spans="1:19" ht="12.75">
      <c r="A151" s="72"/>
      <c r="B151" s="73"/>
      <c r="C151" s="29"/>
      <c r="D151" s="74"/>
      <c r="E151" s="75"/>
      <c r="F151" s="75"/>
      <c r="G151" s="76"/>
      <c r="H151" s="77"/>
      <c r="I151" s="30"/>
      <c r="N151" s="29"/>
      <c r="O151" s="29"/>
      <c r="P151" s="29"/>
      <c r="Q151" s="29"/>
      <c r="R151" s="29"/>
      <c r="S151" s="29"/>
    </row>
    <row r="152" spans="1:19" ht="12.75">
      <c r="A152" s="72"/>
      <c r="B152" s="73"/>
      <c r="C152" s="29"/>
      <c r="D152" s="74"/>
      <c r="E152" s="75"/>
      <c r="F152" s="75"/>
      <c r="G152" s="76"/>
      <c r="H152" s="77"/>
      <c r="I152" s="30"/>
      <c r="N152" s="29"/>
      <c r="O152" s="29"/>
      <c r="P152" s="29"/>
      <c r="Q152" s="29"/>
      <c r="R152" s="29"/>
      <c r="S152" s="29"/>
    </row>
    <row r="153" spans="1:19" ht="12.75">
      <c r="A153" s="72"/>
      <c r="B153" s="73"/>
      <c r="C153" s="29"/>
      <c r="D153" s="74"/>
      <c r="E153" s="75"/>
      <c r="F153" s="75"/>
      <c r="G153" s="76"/>
      <c r="H153" s="77"/>
      <c r="I153" s="30"/>
      <c r="N153" s="29"/>
      <c r="O153" s="29"/>
      <c r="P153" s="29"/>
      <c r="Q153" s="29"/>
      <c r="R153" s="29"/>
      <c r="S153" s="29"/>
    </row>
    <row r="154" spans="1:19" ht="12.75">
      <c r="A154" s="72"/>
      <c r="B154" s="73"/>
      <c r="C154" s="29"/>
      <c r="D154" s="74"/>
      <c r="E154" s="75"/>
      <c r="F154" s="75"/>
      <c r="G154" s="76"/>
      <c r="H154" s="77"/>
      <c r="I154" s="30"/>
      <c r="N154" s="29"/>
      <c r="O154" s="29"/>
      <c r="P154" s="29"/>
      <c r="Q154" s="29"/>
      <c r="R154" s="29"/>
      <c r="S154" s="29"/>
    </row>
    <row r="155" spans="1:19" ht="12.75">
      <c r="A155" s="72"/>
      <c r="B155" s="73"/>
      <c r="C155" s="29"/>
      <c r="D155" s="74"/>
      <c r="E155" s="75"/>
      <c r="F155" s="75"/>
      <c r="G155" s="76"/>
      <c r="H155" s="77"/>
      <c r="I155" s="30"/>
      <c r="N155" s="29"/>
      <c r="O155" s="29"/>
      <c r="P155" s="29"/>
      <c r="Q155" s="29"/>
      <c r="R155" s="29"/>
      <c r="S155" s="29"/>
    </row>
    <row r="156" spans="1:19" ht="12.75">
      <c r="A156" s="72"/>
      <c r="B156" s="73"/>
      <c r="C156" s="29"/>
      <c r="D156" s="74"/>
      <c r="E156" s="19"/>
      <c r="F156" s="19"/>
      <c r="G156" s="19"/>
      <c r="H156" s="19"/>
      <c r="I156" s="30"/>
      <c r="N156" s="29"/>
      <c r="O156" s="29"/>
      <c r="P156" s="29"/>
      <c r="Q156" s="29"/>
      <c r="R156" s="29"/>
      <c r="S156" s="29"/>
    </row>
    <row r="157" spans="1:9" ht="12.75">
      <c r="A157" s="72"/>
      <c r="B157" s="73"/>
      <c r="C157" s="29"/>
      <c r="D157" s="74"/>
      <c r="E157" s="19"/>
      <c r="F157" s="19"/>
      <c r="G157" s="19"/>
      <c r="H157" s="19"/>
      <c r="I157" s="3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.421875" style="0" customWidth="1"/>
    <col min="2" max="2" width="26.7109375" style="0" customWidth="1"/>
    <col min="3" max="3" width="14.140625" style="0" customWidth="1"/>
    <col min="4" max="4" width="6.421875" style="0" customWidth="1"/>
    <col min="5" max="5" width="6.7109375" style="0" customWidth="1"/>
    <col min="6" max="6" width="7.7109375" style="0" customWidth="1"/>
    <col min="7" max="7" width="7.8515625" style="0" customWidth="1"/>
    <col min="8" max="8" width="5.140625" style="0" customWidth="1"/>
  </cols>
  <sheetData>
    <row r="2" spans="1:7" ht="15.75">
      <c r="A2" s="291" t="s">
        <v>961</v>
      </c>
      <c r="B2" s="4"/>
      <c r="C2" s="292" t="s">
        <v>404</v>
      </c>
      <c r="G2" s="292" t="s">
        <v>405</v>
      </c>
    </row>
    <row r="3" spans="1:7" ht="12.75">
      <c r="A3" s="4"/>
      <c r="B3" s="4"/>
      <c r="C3" s="293"/>
      <c r="G3" s="293"/>
    </row>
    <row r="4" spans="1:7" ht="12.75">
      <c r="A4" s="4" t="s">
        <v>2</v>
      </c>
      <c r="B4" s="4"/>
      <c r="C4" s="294" t="s">
        <v>3</v>
      </c>
      <c r="G4" s="294" t="s">
        <v>4</v>
      </c>
    </row>
    <row r="5" spans="1:7" ht="12.75">
      <c r="A5" s="4" t="s">
        <v>5</v>
      </c>
      <c r="B5" s="4"/>
      <c r="C5" s="294" t="s">
        <v>6</v>
      </c>
      <c r="G5" s="294" t="s">
        <v>7</v>
      </c>
    </row>
    <row r="6" spans="1:7" ht="12.75">
      <c r="A6" s="4" t="s">
        <v>8</v>
      </c>
      <c r="B6" s="4"/>
      <c r="C6" s="294" t="s">
        <v>9</v>
      </c>
      <c r="G6" s="294" t="s">
        <v>10</v>
      </c>
    </row>
    <row r="7" spans="1:7" ht="12.75">
      <c r="A7" s="4" t="s">
        <v>11</v>
      </c>
      <c r="B7" s="4"/>
      <c r="C7" s="294" t="s">
        <v>12</v>
      </c>
      <c r="G7" s="294" t="s">
        <v>13</v>
      </c>
    </row>
    <row r="8" spans="1:7" ht="12.75">
      <c r="A8" s="4" t="s">
        <v>158</v>
      </c>
      <c r="B8" s="4"/>
      <c r="C8" s="294" t="s">
        <v>159</v>
      </c>
      <c r="G8" s="294" t="s">
        <v>160</v>
      </c>
    </row>
    <row r="9" spans="1:7" ht="12.75">
      <c r="A9" s="4" t="s">
        <v>161</v>
      </c>
      <c r="B9" s="4"/>
      <c r="C9" s="294" t="s">
        <v>162</v>
      </c>
      <c r="G9" s="294" t="s">
        <v>163</v>
      </c>
    </row>
    <row r="10" spans="1:7" ht="12.75">
      <c r="A10" s="4" t="s">
        <v>164</v>
      </c>
      <c r="B10" s="4"/>
      <c r="C10" s="294" t="s">
        <v>165</v>
      </c>
      <c r="G10" s="294" t="s">
        <v>166</v>
      </c>
    </row>
    <row r="11" spans="1:7" ht="12.75">
      <c r="A11" s="4" t="s">
        <v>167</v>
      </c>
      <c r="B11" s="4"/>
      <c r="C11" s="294" t="s">
        <v>168</v>
      </c>
      <c r="G11" s="294" t="s">
        <v>167</v>
      </c>
    </row>
    <row r="12" ht="13.5" thickBot="1"/>
    <row r="13" spans="1:9" ht="13.5" thickBot="1">
      <c r="A13" s="168">
        <v>1</v>
      </c>
      <c r="B13" s="169">
        <v>2</v>
      </c>
      <c r="C13" s="169">
        <v>3</v>
      </c>
      <c r="D13" s="169">
        <v>4</v>
      </c>
      <c r="E13" s="169">
        <v>5</v>
      </c>
      <c r="F13" s="169">
        <v>6</v>
      </c>
      <c r="G13" s="423">
        <v>7</v>
      </c>
      <c r="H13" s="391">
        <v>8</v>
      </c>
      <c r="I13" s="18"/>
    </row>
    <row r="14" spans="1:18" ht="12.75" customHeight="1">
      <c r="A14" s="296">
        <v>1</v>
      </c>
      <c r="B14" s="514" t="s">
        <v>879</v>
      </c>
      <c r="C14" s="515" t="s">
        <v>456</v>
      </c>
      <c r="D14" s="516">
        <v>2012</v>
      </c>
      <c r="E14" s="517">
        <v>38.91</v>
      </c>
      <c r="F14" s="517">
        <v>23.74</v>
      </c>
      <c r="G14" s="578">
        <v>62.65</v>
      </c>
      <c r="H14" s="518" t="s">
        <v>83</v>
      </c>
      <c r="I14" s="417"/>
      <c r="J14" s="100"/>
      <c r="K14" s="100"/>
      <c r="L14" s="100"/>
      <c r="M14" s="100"/>
      <c r="N14" s="100"/>
      <c r="O14" s="100"/>
      <c r="P14" s="100"/>
      <c r="Q14" s="100"/>
      <c r="R14" s="100"/>
    </row>
    <row r="15" spans="1:18" ht="14.25" customHeight="1">
      <c r="A15" s="107">
        <v>2</v>
      </c>
      <c r="B15" s="374" t="s">
        <v>880</v>
      </c>
      <c r="C15" s="375" t="s">
        <v>881</v>
      </c>
      <c r="D15" s="376">
        <v>2014</v>
      </c>
      <c r="E15" s="377">
        <v>38.84</v>
      </c>
      <c r="F15" s="377">
        <v>23.5</v>
      </c>
      <c r="G15" s="378">
        <v>62.34</v>
      </c>
      <c r="H15" s="409" t="s">
        <v>83</v>
      </c>
      <c r="I15" s="418"/>
      <c r="M15" s="99" t="s">
        <v>319</v>
      </c>
      <c r="N15" s="99" t="s">
        <v>319</v>
      </c>
      <c r="O15" s="99" t="s">
        <v>319</v>
      </c>
      <c r="P15" s="99" t="s">
        <v>319</v>
      </c>
      <c r="Q15" s="99" t="s">
        <v>319</v>
      </c>
      <c r="R15" s="99" t="s">
        <v>319</v>
      </c>
    </row>
    <row r="16" spans="1:18" ht="13.5" customHeight="1">
      <c r="A16" s="328">
        <v>3</v>
      </c>
      <c r="B16" s="374" t="s">
        <v>882</v>
      </c>
      <c r="C16" s="375" t="s">
        <v>512</v>
      </c>
      <c r="D16" s="376">
        <v>2013</v>
      </c>
      <c r="E16" s="377">
        <v>37.81</v>
      </c>
      <c r="F16" s="377">
        <v>22.74</v>
      </c>
      <c r="G16" s="378">
        <v>60.55</v>
      </c>
      <c r="H16" s="409" t="s">
        <v>83</v>
      </c>
      <c r="I16" s="419"/>
      <c r="M16" s="98"/>
      <c r="N16" s="98"/>
      <c r="O16" s="98"/>
      <c r="P16" s="98" t="s">
        <v>319</v>
      </c>
      <c r="Q16" s="98"/>
      <c r="R16" s="98" t="s">
        <v>319</v>
      </c>
    </row>
    <row r="17" spans="1:9" ht="13.5" customHeight="1">
      <c r="A17" s="107">
        <v>4</v>
      </c>
      <c r="B17" s="321" t="s">
        <v>459</v>
      </c>
      <c r="C17" s="96" t="s">
        <v>412</v>
      </c>
      <c r="D17" s="159">
        <v>1990</v>
      </c>
      <c r="E17" s="322">
        <v>40.5</v>
      </c>
      <c r="F17" s="322">
        <v>20</v>
      </c>
      <c r="G17" s="323">
        <f>E17+F17</f>
        <v>60.5</v>
      </c>
      <c r="H17" s="91" t="s">
        <v>83</v>
      </c>
      <c r="I17" s="420"/>
    </row>
    <row r="18" spans="1:9" ht="14.25" customHeight="1">
      <c r="A18" s="328">
        <v>5</v>
      </c>
      <c r="B18" s="374" t="s">
        <v>524</v>
      </c>
      <c r="C18" s="375" t="s">
        <v>515</v>
      </c>
      <c r="D18" s="376">
        <v>2014</v>
      </c>
      <c r="E18" s="377">
        <v>37.3</v>
      </c>
      <c r="F18" s="377">
        <v>23.05</v>
      </c>
      <c r="G18" s="378">
        <v>60.35</v>
      </c>
      <c r="H18" s="91" t="s">
        <v>83</v>
      </c>
      <c r="I18" s="421"/>
    </row>
    <row r="19" spans="1:9" ht="16.5" customHeight="1">
      <c r="A19" s="107">
        <v>6</v>
      </c>
      <c r="B19" s="287" t="s">
        <v>442</v>
      </c>
      <c r="C19" s="96" t="s">
        <v>412</v>
      </c>
      <c r="D19" s="288">
        <v>2013</v>
      </c>
      <c r="E19" s="289">
        <v>36.19</v>
      </c>
      <c r="F19" s="289">
        <v>22.8</v>
      </c>
      <c r="G19" s="295">
        <v>58.99</v>
      </c>
      <c r="H19" s="328" t="s">
        <v>406</v>
      </c>
      <c r="I19" s="422"/>
    </row>
    <row r="20" spans="1:9" ht="12.75">
      <c r="A20" s="328">
        <v>7</v>
      </c>
      <c r="B20" s="374" t="s">
        <v>628</v>
      </c>
      <c r="C20" s="375" t="s">
        <v>619</v>
      </c>
      <c r="D20" s="376">
        <v>2014</v>
      </c>
      <c r="E20" s="377">
        <v>37.13</v>
      </c>
      <c r="F20" s="377">
        <v>21.01</v>
      </c>
      <c r="G20" s="378">
        <v>58.14</v>
      </c>
      <c r="H20" s="409" t="s">
        <v>83</v>
      </c>
      <c r="I20" s="422"/>
    </row>
    <row r="21" spans="1:9" ht="12.75">
      <c r="A21" s="107">
        <v>8</v>
      </c>
      <c r="B21" s="374" t="s">
        <v>772</v>
      </c>
      <c r="C21" s="375" t="s">
        <v>507</v>
      </c>
      <c r="D21" s="376">
        <v>2013</v>
      </c>
      <c r="E21" s="377">
        <v>36.66</v>
      </c>
      <c r="F21" s="377">
        <v>20.4</v>
      </c>
      <c r="G21" s="378">
        <v>57.06</v>
      </c>
      <c r="H21" s="409" t="s">
        <v>83</v>
      </c>
      <c r="I21" s="422"/>
    </row>
    <row r="22" spans="1:9" ht="12.75">
      <c r="A22" s="328">
        <v>9</v>
      </c>
      <c r="B22" s="374" t="s">
        <v>883</v>
      </c>
      <c r="C22" s="375" t="s">
        <v>456</v>
      </c>
      <c r="D22" s="376">
        <v>2014</v>
      </c>
      <c r="E22" s="377">
        <v>36.5</v>
      </c>
      <c r="F22" s="377">
        <v>20.2</v>
      </c>
      <c r="G22" s="378">
        <v>56.7</v>
      </c>
      <c r="H22" s="409" t="s">
        <v>84</v>
      </c>
      <c r="I22" s="422"/>
    </row>
    <row r="23" spans="1:9" ht="12.75">
      <c r="A23" s="107">
        <v>10</v>
      </c>
      <c r="B23" s="287" t="s">
        <v>501</v>
      </c>
      <c r="C23" s="281" t="s">
        <v>403</v>
      </c>
      <c r="D23" s="288">
        <v>2012</v>
      </c>
      <c r="E23" s="289">
        <v>34.87</v>
      </c>
      <c r="F23" s="289">
        <v>21.82</v>
      </c>
      <c r="G23" s="295">
        <v>56.69</v>
      </c>
      <c r="H23" s="107" t="s">
        <v>84</v>
      </c>
      <c r="I23" s="422"/>
    </row>
    <row r="24" spans="1:8" ht="12.75">
      <c r="A24" s="328">
        <v>11</v>
      </c>
      <c r="B24" s="374" t="s">
        <v>884</v>
      </c>
      <c r="C24" s="375" t="s">
        <v>456</v>
      </c>
      <c r="D24" s="376">
        <v>2013</v>
      </c>
      <c r="E24" s="377">
        <v>36.78</v>
      </c>
      <c r="F24" s="377">
        <v>18.96</v>
      </c>
      <c r="G24" s="378">
        <v>55.74</v>
      </c>
      <c r="H24" s="409" t="s">
        <v>84</v>
      </c>
    </row>
    <row r="25" spans="1:9" ht="12.75">
      <c r="A25" s="107">
        <v>12</v>
      </c>
      <c r="B25" s="374" t="s">
        <v>629</v>
      </c>
      <c r="C25" s="375" t="s">
        <v>618</v>
      </c>
      <c r="D25" s="376">
        <v>2011</v>
      </c>
      <c r="E25" s="377">
        <v>34.39</v>
      </c>
      <c r="F25" s="377">
        <v>20.14</v>
      </c>
      <c r="G25" s="378">
        <v>54.53</v>
      </c>
      <c r="H25" s="409" t="s">
        <v>85</v>
      </c>
      <c r="I25" s="509"/>
    </row>
    <row r="26" spans="1:9" ht="12.75">
      <c r="A26" s="328">
        <v>13</v>
      </c>
      <c r="B26" s="374" t="s">
        <v>630</v>
      </c>
      <c r="C26" s="375" t="s">
        <v>618</v>
      </c>
      <c r="D26" s="379">
        <v>2014</v>
      </c>
      <c r="E26" s="377">
        <v>35.42</v>
      </c>
      <c r="F26" s="377">
        <v>18.93</v>
      </c>
      <c r="G26" s="378">
        <v>54.35</v>
      </c>
      <c r="H26" s="409" t="s">
        <v>85</v>
      </c>
      <c r="I26" s="422"/>
    </row>
    <row r="27" spans="1:9" ht="12.75">
      <c r="A27" s="107">
        <v>14</v>
      </c>
      <c r="B27" s="374" t="s">
        <v>630</v>
      </c>
      <c r="C27" s="375" t="s">
        <v>618</v>
      </c>
      <c r="D27" s="379">
        <v>2008</v>
      </c>
      <c r="E27" s="377">
        <v>33.72</v>
      </c>
      <c r="F27" s="377">
        <v>20.5</v>
      </c>
      <c r="G27" s="378">
        <v>54.22</v>
      </c>
      <c r="H27" s="409" t="s">
        <v>85</v>
      </c>
      <c r="I27" s="422"/>
    </row>
    <row r="28" spans="1:9" ht="12.75">
      <c r="A28" s="328">
        <v>15</v>
      </c>
      <c r="B28" s="374" t="s">
        <v>885</v>
      </c>
      <c r="C28" s="375" t="s">
        <v>512</v>
      </c>
      <c r="D28" s="376">
        <v>2012</v>
      </c>
      <c r="E28" s="377">
        <v>35.18</v>
      </c>
      <c r="F28" s="377">
        <v>18.79</v>
      </c>
      <c r="G28" s="378">
        <v>53.97</v>
      </c>
      <c r="H28" s="91" t="s">
        <v>85</v>
      </c>
      <c r="I28" s="422"/>
    </row>
    <row r="29" spans="1:9" ht="12.75">
      <c r="A29" s="107">
        <v>16</v>
      </c>
      <c r="B29" s="321" t="s">
        <v>458</v>
      </c>
      <c r="C29" s="96" t="s">
        <v>409</v>
      </c>
      <c r="D29" s="159">
        <v>2013</v>
      </c>
      <c r="E29" s="322">
        <v>33.5</v>
      </c>
      <c r="F29" s="322">
        <v>20.3</v>
      </c>
      <c r="G29" s="323">
        <f>E29+F29</f>
        <v>53.8</v>
      </c>
      <c r="H29" s="91" t="s">
        <v>85</v>
      </c>
      <c r="I29" s="422"/>
    </row>
    <row r="30" spans="1:9" ht="12.75">
      <c r="A30" s="328">
        <v>17</v>
      </c>
      <c r="B30" s="374" t="s">
        <v>631</v>
      </c>
      <c r="C30" s="375" t="s">
        <v>507</v>
      </c>
      <c r="D30" s="376">
        <v>2012</v>
      </c>
      <c r="E30" s="377">
        <v>33.45</v>
      </c>
      <c r="F30" s="377">
        <v>19.88</v>
      </c>
      <c r="G30" s="378">
        <v>53.33</v>
      </c>
      <c r="H30" s="409" t="s">
        <v>85</v>
      </c>
      <c r="I30" s="422"/>
    </row>
    <row r="31" spans="8:9" ht="12.75">
      <c r="H31" s="19"/>
      <c r="I31" s="5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30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5.7109375" style="0" customWidth="1"/>
    <col min="2" max="2" width="19.8515625" style="0" customWidth="1"/>
    <col min="3" max="3" width="15.140625" style="0" customWidth="1"/>
    <col min="4" max="5" width="7.57421875" style="0" customWidth="1"/>
    <col min="6" max="6" width="7.28125" style="0" customWidth="1"/>
    <col min="7" max="7" width="6.7109375" style="0" customWidth="1"/>
    <col min="8" max="8" width="6.8515625" style="0" customWidth="1"/>
  </cols>
  <sheetData>
    <row r="2" spans="1:9" ht="15.75">
      <c r="A2" s="291" t="s">
        <v>962</v>
      </c>
      <c r="B2" s="291"/>
      <c r="C2" s="614"/>
      <c r="D2" s="291" t="s">
        <v>174</v>
      </c>
      <c r="E2" s="614"/>
      <c r="F2" s="614"/>
      <c r="G2" s="291" t="s">
        <v>175</v>
      </c>
      <c r="H2" s="614"/>
      <c r="I2" s="614"/>
    </row>
    <row r="3" spans="1:7" ht="12.75">
      <c r="A3" t="s">
        <v>2</v>
      </c>
      <c r="D3" t="s">
        <v>3</v>
      </c>
      <c r="G3" t="s">
        <v>4</v>
      </c>
    </row>
    <row r="4" spans="1:7" ht="12.75">
      <c r="A4" t="s">
        <v>5</v>
      </c>
      <c r="D4" t="s">
        <v>6</v>
      </c>
      <c r="G4" t="s">
        <v>7</v>
      </c>
    </row>
    <row r="5" spans="1:7" ht="12.75">
      <c r="A5" t="s">
        <v>8</v>
      </c>
      <c r="D5" t="s">
        <v>9</v>
      </c>
      <c r="G5" t="s">
        <v>10</v>
      </c>
    </row>
    <row r="6" spans="1:7" ht="12.75">
      <c r="A6" t="s">
        <v>11</v>
      </c>
      <c r="D6" t="s">
        <v>12</v>
      </c>
      <c r="G6" t="s">
        <v>13</v>
      </c>
    </row>
    <row r="7" spans="1:7" ht="12.75">
      <c r="A7" t="s">
        <v>158</v>
      </c>
      <c r="D7" t="s">
        <v>159</v>
      </c>
      <c r="G7" t="s">
        <v>160</v>
      </c>
    </row>
    <row r="8" spans="1:7" ht="12.75">
      <c r="A8" t="s">
        <v>161</v>
      </c>
      <c r="D8" t="s">
        <v>162</v>
      </c>
      <c r="G8" t="s">
        <v>163</v>
      </c>
    </row>
    <row r="9" spans="1:7" ht="12.75">
      <c r="A9" t="s">
        <v>164</v>
      </c>
      <c r="D9" t="s">
        <v>165</v>
      </c>
      <c r="G9" t="s">
        <v>166</v>
      </c>
    </row>
    <row r="10" spans="1:7" ht="12.75">
      <c r="A10" t="s">
        <v>167</v>
      </c>
      <c r="D10" t="s">
        <v>168</v>
      </c>
      <c r="G10" t="s">
        <v>167</v>
      </c>
    </row>
    <row r="11" ht="13.5" thickBot="1"/>
    <row r="12" spans="1:9" ht="13.5" thickBot="1">
      <c r="A12" s="391">
        <v>1</v>
      </c>
      <c r="B12" s="391">
        <v>2</v>
      </c>
      <c r="C12" s="391">
        <v>3</v>
      </c>
      <c r="D12" s="391">
        <v>4</v>
      </c>
      <c r="E12" s="391">
        <v>5</v>
      </c>
      <c r="F12" s="391">
        <v>6</v>
      </c>
      <c r="G12" s="391">
        <v>7</v>
      </c>
      <c r="H12" s="391">
        <v>8</v>
      </c>
      <c r="I12" s="425"/>
    </row>
    <row r="13" spans="1:20" ht="14.25" customHeight="1">
      <c r="A13" s="424">
        <v>1</v>
      </c>
      <c r="B13" s="410" t="s">
        <v>632</v>
      </c>
      <c r="C13" s="411" t="s">
        <v>394</v>
      </c>
      <c r="D13" s="441">
        <v>2014</v>
      </c>
      <c r="E13" s="412">
        <v>27.47</v>
      </c>
      <c r="F13" s="412">
        <v>15.37</v>
      </c>
      <c r="G13" s="552">
        <v>42.84</v>
      </c>
      <c r="H13" s="265" t="s">
        <v>83</v>
      </c>
      <c r="I13" s="426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12.75">
      <c r="A14" s="188">
        <v>2</v>
      </c>
      <c r="B14" s="203" t="s">
        <v>773</v>
      </c>
      <c r="C14" s="189" t="s">
        <v>531</v>
      </c>
      <c r="D14" s="279">
        <v>2011</v>
      </c>
      <c r="E14" s="190">
        <v>26.98</v>
      </c>
      <c r="F14" s="190">
        <v>15.47</v>
      </c>
      <c r="G14" s="191">
        <v>42.45</v>
      </c>
      <c r="H14" s="461" t="s">
        <v>83</v>
      </c>
      <c r="I14" s="426"/>
      <c r="J14" s="63" t="s">
        <v>319</v>
      </c>
      <c r="K14" s="64" t="s">
        <v>319</v>
      </c>
      <c r="L14" s="65"/>
      <c r="M14" s="3"/>
      <c r="N14" s="3"/>
      <c r="O14" s="63"/>
      <c r="P14" s="63"/>
      <c r="Q14" s="63"/>
      <c r="R14" s="63" t="s">
        <v>319</v>
      </c>
      <c r="S14" s="63" t="s">
        <v>319</v>
      </c>
      <c r="T14" s="63" t="s">
        <v>319</v>
      </c>
    </row>
    <row r="15" spans="1:20" ht="12.75">
      <c r="A15" s="188">
        <v>3</v>
      </c>
      <c r="B15" s="203" t="s">
        <v>580</v>
      </c>
      <c r="C15" s="189" t="s">
        <v>515</v>
      </c>
      <c r="D15" s="192">
        <v>1999</v>
      </c>
      <c r="E15" s="190">
        <v>27.58</v>
      </c>
      <c r="F15" s="190">
        <v>14.76</v>
      </c>
      <c r="G15" s="191">
        <v>42.34</v>
      </c>
      <c r="H15" s="91" t="s">
        <v>83</v>
      </c>
      <c r="I15" s="426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6" t="s">
        <v>319</v>
      </c>
    </row>
    <row r="16" spans="1:20" ht="14.25" customHeight="1">
      <c r="A16" s="188">
        <v>4</v>
      </c>
      <c r="B16" s="203" t="s">
        <v>774</v>
      </c>
      <c r="C16" s="189" t="s">
        <v>508</v>
      </c>
      <c r="D16" s="279">
        <v>2014</v>
      </c>
      <c r="E16" s="190">
        <v>27.47</v>
      </c>
      <c r="F16" s="190">
        <v>14.84</v>
      </c>
      <c r="G16" s="191">
        <v>42.31</v>
      </c>
      <c r="H16" s="461" t="s">
        <v>83</v>
      </c>
      <c r="I16" s="426"/>
      <c r="J16" s="277" t="s">
        <v>319</v>
      </c>
      <c r="K16" s="61"/>
      <c r="N16" s="60" t="s">
        <v>319</v>
      </c>
      <c r="O16" s="60" t="s">
        <v>319</v>
      </c>
      <c r="P16" s="60" t="s">
        <v>319</v>
      </c>
      <c r="Q16" s="60" t="s">
        <v>319</v>
      </c>
      <c r="R16" s="60"/>
      <c r="S16" s="60" t="s">
        <v>319</v>
      </c>
      <c r="T16" s="58" t="s">
        <v>319</v>
      </c>
    </row>
    <row r="17" spans="1:20" ht="12.75">
      <c r="A17" s="188">
        <v>5</v>
      </c>
      <c r="B17" s="203" t="s">
        <v>633</v>
      </c>
      <c r="C17" s="189" t="s">
        <v>618</v>
      </c>
      <c r="D17" s="192">
        <v>2013</v>
      </c>
      <c r="E17" s="190">
        <v>26.72</v>
      </c>
      <c r="F17" s="190">
        <v>15.46</v>
      </c>
      <c r="G17" s="191">
        <v>42.18</v>
      </c>
      <c r="H17" s="91" t="s">
        <v>83</v>
      </c>
      <c r="I17" s="417"/>
      <c r="J17" s="278" t="s">
        <v>319</v>
      </c>
      <c r="K17" s="57"/>
      <c r="N17" s="58" t="s">
        <v>319</v>
      </c>
      <c r="O17" s="58" t="s">
        <v>319</v>
      </c>
      <c r="P17" s="58" t="s">
        <v>319</v>
      </c>
      <c r="Q17" s="58" t="s">
        <v>319</v>
      </c>
      <c r="R17" s="58"/>
      <c r="S17" s="58" t="s">
        <v>319</v>
      </c>
      <c r="T17" s="58" t="s">
        <v>319</v>
      </c>
    </row>
    <row r="18" spans="1:20" ht="13.5" customHeight="1">
      <c r="A18" s="188">
        <v>6</v>
      </c>
      <c r="B18" s="203" t="s">
        <v>557</v>
      </c>
      <c r="C18" s="189" t="s">
        <v>515</v>
      </c>
      <c r="D18" s="279">
        <v>2014</v>
      </c>
      <c r="E18" s="190">
        <v>27.24</v>
      </c>
      <c r="F18" s="190">
        <v>14.92</v>
      </c>
      <c r="G18" s="191">
        <v>42.16</v>
      </c>
      <c r="H18" s="91" t="s">
        <v>83</v>
      </c>
      <c r="I18" s="426"/>
      <c r="J18" s="278" t="s">
        <v>319</v>
      </c>
      <c r="K18" s="57"/>
      <c r="N18" s="58" t="s">
        <v>319</v>
      </c>
      <c r="O18" s="58" t="s">
        <v>319</v>
      </c>
      <c r="P18" s="58" t="s">
        <v>319</v>
      </c>
      <c r="Q18" s="58" t="s">
        <v>319</v>
      </c>
      <c r="R18" s="58" t="s">
        <v>319</v>
      </c>
      <c r="S18" s="58" t="s">
        <v>319</v>
      </c>
      <c r="T18" s="58" t="s">
        <v>319</v>
      </c>
    </row>
    <row r="19" spans="1:20" ht="12.75">
      <c r="A19" s="188">
        <v>7</v>
      </c>
      <c r="B19" s="203" t="s">
        <v>401</v>
      </c>
      <c r="C19" s="189" t="s">
        <v>394</v>
      </c>
      <c r="D19" s="279">
        <v>2014</v>
      </c>
      <c r="E19" s="190">
        <v>27.25</v>
      </c>
      <c r="F19" s="190">
        <v>14.71</v>
      </c>
      <c r="G19" s="191">
        <v>41.96</v>
      </c>
      <c r="H19" s="91" t="s">
        <v>84</v>
      </c>
      <c r="I19" s="427"/>
      <c r="J19" s="278" t="s">
        <v>319</v>
      </c>
      <c r="K19" s="57"/>
      <c r="N19" s="58"/>
      <c r="O19" s="58"/>
      <c r="P19" s="58"/>
      <c r="Q19" s="58"/>
      <c r="R19" s="58"/>
      <c r="S19" s="58" t="s">
        <v>319</v>
      </c>
      <c r="T19" s="58" t="s">
        <v>319</v>
      </c>
    </row>
    <row r="20" spans="1:20" ht="15.75" customHeight="1">
      <c r="A20" s="188">
        <v>8</v>
      </c>
      <c r="B20" s="203" t="s">
        <v>775</v>
      </c>
      <c r="C20" s="189" t="s">
        <v>508</v>
      </c>
      <c r="D20" s="192">
        <v>2015</v>
      </c>
      <c r="E20" s="190">
        <v>27.24</v>
      </c>
      <c r="F20" s="190">
        <v>14.68</v>
      </c>
      <c r="G20" s="191">
        <v>41.92</v>
      </c>
      <c r="H20" s="461" t="s">
        <v>84</v>
      </c>
      <c r="I20" s="428"/>
      <c r="J20" s="67" t="s">
        <v>319</v>
      </c>
      <c r="K20" s="59" t="s">
        <v>319</v>
      </c>
      <c r="L20" s="57"/>
      <c r="O20" s="58"/>
      <c r="P20" s="58"/>
      <c r="Q20" s="58"/>
      <c r="R20" s="58" t="s">
        <v>319</v>
      </c>
      <c r="S20" s="58" t="s">
        <v>319</v>
      </c>
      <c r="T20" s="58" t="s">
        <v>319</v>
      </c>
    </row>
    <row r="21" spans="1:20" ht="12.75">
      <c r="A21" s="188">
        <v>9</v>
      </c>
      <c r="B21" s="203" t="s">
        <v>558</v>
      </c>
      <c r="C21" s="189" t="s">
        <v>515</v>
      </c>
      <c r="D21" s="279">
        <v>2012</v>
      </c>
      <c r="E21" s="190">
        <v>26.68</v>
      </c>
      <c r="F21" s="190">
        <v>15.06</v>
      </c>
      <c r="G21" s="191">
        <v>41.74</v>
      </c>
      <c r="H21" s="91" t="s">
        <v>84</v>
      </c>
      <c r="I21" s="426"/>
      <c r="J21" s="67" t="s">
        <v>319</v>
      </c>
      <c r="K21" s="59" t="s">
        <v>319</v>
      </c>
      <c r="L21" s="57"/>
      <c r="O21" s="58"/>
      <c r="P21" s="58"/>
      <c r="Q21" s="58"/>
      <c r="R21" s="58" t="s">
        <v>319</v>
      </c>
      <c r="S21" s="58" t="s">
        <v>319</v>
      </c>
      <c r="T21" s="58" t="s">
        <v>319</v>
      </c>
    </row>
    <row r="22" spans="1:20" ht="15" customHeight="1">
      <c r="A22" s="188">
        <v>10</v>
      </c>
      <c r="B22" s="203" t="s">
        <v>399</v>
      </c>
      <c r="C22" s="189" t="s">
        <v>394</v>
      </c>
      <c r="D22" s="279">
        <v>2014</v>
      </c>
      <c r="E22" s="190">
        <v>26.99</v>
      </c>
      <c r="F22" s="190">
        <v>14.7</v>
      </c>
      <c r="G22" s="191">
        <v>41.69</v>
      </c>
      <c r="H22" s="280" t="s">
        <v>84</v>
      </c>
      <c r="I22" s="426"/>
      <c r="J22" s="67" t="s">
        <v>319</v>
      </c>
      <c r="K22" s="59" t="s">
        <v>319</v>
      </c>
      <c r="L22" s="57"/>
      <c r="O22" s="58"/>
      <c r="P22" s="58"/>
      <c r="Q22" s="58"/>
      <c r="R22" s="58" t="s">
        <v>319</v>
      </c>
      <c r="S22" s="58" t="s">
        <v>319</v>
      </c>
      <c r="T22" s="58" t="s">
        <v>319</v>
      </c>
    </row>
    <row r="23" spans="1:20" ht="15" customHeight="1">
      <c r="A23" s="188">
        <v>11</v>
      </c>
      <c r="B23" s="203" t="s">
        <v>336</v>
      </c>
      <c r="C23" s="189" t="s">
        <v>359</v>
      </c>
      <c r="D23" s="279">
        <v>2013</v>
      </c>
      <c r="E23" s="190">
        <v>27.17</v>
      </c>
      <c r="F23" s="190">
        <v>14.43</v>
      </c>
      <c r="G23" s="191">
        <v>41.6</v>
      </c>
      <c r="H23" s="152" t="s">
        <v>84</v>
      </c>
      <c r="I23" s="426"/>
      <c r="J23" s="67" t="s">
        <v>319</v>
      </c>
      <c r="K23" s="59" t="s">
        <v>319</v>
      </c>
      <c r="L23" s="57"/>
      <c r="O23" s="58"/>
      <c r="P23" s="58"/>
      <c r="Q23" s="58"/>
      <c r="R23" s="58" t="s">
        <v>319</v>
      </c>
      <c r="S23" s="58" t="s">
        <v>319</v>
      </c>
      <c r="T23" s="58" t="s">
        <v>319</v>
      </c>
    </row>
    <row r="24" spans="1:20" ht="15.75" customHeight="1">
      <c r="A24" s="188">
        <v>12</v>
      </c>
      <c r="B24" s="203" t="s">
        <v>634</v>
      </c>
      <c r="C24" s="189" t="s">
        <v>618</v>
      </c>
      <c r="D24" s="192">
        <v>2014</v>
      </c>
      <c r="E24" s="190">
        <v>26.49</v>
      </c>
      <c r="F24" s="190">
        <v>14.82</v>
      </c>
      <c r="G24" s="191">
        <v>41.31</v>
      </c>
      <c r="H24" s="91" t="s">
        <v>84</v>
      </c>
      <c r="I24" s="417"/>
      <c r="J24" s="67" t="s">
        <v>319</v>
      </c>
      <c r="K24" s="59" t="s">
        <v>319</v>
      </c>
      <c r="L24" s="57"/>
      <c r="O24" s="58"/>
      <c r="P24" s="58"/>
      <c r="Q24" s="58"/>
      <c r="R24" s="58" t="s">
        <v>319</v>
      </c>
      <c r="S24" s="58" t="s">
        <v>319</v>
      </c>
      <c r="T24" s="58" t="s">
        <v>319</v>
      </c>
    </row>
    <row r="25" spans="1:20" ht="15.75" customHeight="1">
      <c r="A25" s="188">
        <v>19</v>
      </c>
      <c r="B25" s="203" t="s">
        <v>912</v>
      </c>
      <c r="C25" s="189" t="s">
        <v>456</v>
      </c>
      <c r="D25" s="279">
        <v>2015</v>
      </c>
      <c r="E25" s="190">
        <v>26.6</v>
      </c>
      <c r="F25" s="190">
        <v>14.7</v>
      </c>
      <c r="G25" s="191">
        <v>41.3</v>
      </c>
      <c r="H25" s="91" t="s">
        <v>84</v>
      </c>
      <c r="I25" s="426"/>
      <c r="J25" s="67" t="s">
        <v>319</v>
      </c>
      <c r="K25" s="59" t="s">
        <v>319</v>
      </c>
      <c r="L25" s="57"/>
      <c r="O25" s="58"/>
      <c r="P25" s="58"/>
      <c r="Q25" s="58"/>
      <c r="R25" s="58" t="s">
        <v>319</v>
      </c>
      <c r="S25" s="58" t="s">
        <v>319</v>
      </c>
      <c r="T25" s="58" t="s">
        <v>319</v>
      </c>
    </row>
    <row r="26" spans="1:20" ht="12.75">
      <c r="A26" s="188">
        <v>20</v>
      </c>
      <c r="B26" s="203" t="s">
        <v>913</v>
      </c>
      <c r="C26" s="189" t="s">
        <v>359</v>
      </c>
      <c r="D26" s="279">
        <v>2013</v>
      </c>
      <c r="E26" s="190">
        <v>27.08</v>
      </c>
      <c r="F26" s="190">
        <v>14.17</v>
      </c>
      <c r="G26" s="191">
        <v>41.25</v>
      </c>
      <c r="H26" s="91" t="s">
        <v>84</v>
      </c>
      <c r="I26" s="417"/>
      <c r="J26" s="67" t="s">
        <v>319</v>
      </c>
      <c r="K26" s="59" t="s">
        <v>319</v>
      </c>
      <c r="L26" s="57"/>
      <c r="O26" s="58"/>
      <c r="P26" s="58"/>
      <c r="Q26" s="58"/>
      <c r="R26" s="58" t="s">
        <v>319</v>
      </c>
      <c r="S26" s="58" t="s">
        <v>319</v>
      </c>
      <c r="T26" s="58" t="s">
        <v>319</v>
      </c>
    </row>
    <row r="27" spans="1:20" ht="16.5" customHeight="1">
      <c r="A27" s="188">
        <v>21</v>
      </c>
      <c r="B27" s="203" t="s">
        <v>914</v>
      </c>
      <c r="C27" s="189" t="s">
        <v>456</v>
      </c>
      <c r="D27" s="279">
        <v>2014</v>
      </c>
      <c r="E27" s="190">
        <v>26.7</v>
      </c>
      <c r="F27" s="190">
        <v>14.5</v>
      </c>
      <c r="G27" s="191">
        <v>41.2</v>
      </c>
      <c r="H27" s="91" t="s">
        <v>84</v>
      </c>
      <c r="J27" s="67" t="s">
        <v>319</v>
      </c>
      <c r="K27" s="59" t="s">
        <v>319</v>
      </c>
      <c r="L27" s="57"/>
      <c r="O27" s="58"/>
      <c r="P27" s="58"/>
      <c r="Q27" s="58"/>
      <c r="R27" s="58" t="s">
        <v>319</v>
      </c>
      <c r="S27" s="58" t="s">
        <v>319</v>
      </c>
      <c r="T27" s="58" t="s">
        <v>319</v>
      </c>
    </row>
    <row r="28" spans="1:20" ht="12.75">
      <c r="A28" s="188">
        <v>13</v>
      </c>
      <c r="B28" s="203" t="s">
        <v>750</v>
      </c>
      <c r="C28" s="189" t="s">
        <v>424</v>
      </c>
      <c r="D28" s="279">
        <v>2015</v>
      </c>
      <c r="E28" s="190">
        <v>26.62</v>
      </c>
      <c r="F28" s="190">
        <v>14.49</v>
      </c>
      <c r="G28" s="191">
        <v>41.11</v>
      </c>
      <c r="H28" s="461" t="s">
        <v>84</v>
      </c>
      <c r="I28" s="426"/>
      <c r="J28" s="67" t="s">
        <v>319</v>
      </c>
      <c r="K28" s="59" t="s">
        <v>319</v>
      </c>
      <c r="L28" s="57"/>
      <c r="O28" s="58"/>
      <c r="P28" s="58"/>
      <c r="Q28" s="58"/>
      <c r="R28" s="58" t="s">
        <v>319</v>
      </c>
      <c r="S28" s="58" t="s">
        <v>319</v>
      </c>
      <c r="T28" s="58" t="s">
        <v>319</v>
      </c>
    </row>
    <row r="29" spans="1:20" ht="12.75">
      <c r="A29" s="188">
        <v>22</v>
      </c>
      <c r="B29" s="203" t="s">
        <v>915</v>
      </c>
      <c r="C29" s="189" t="s">
        <v>409</v>
      </c>
      <c r="D29" s="615">
        <v>2014</v>
      </c>
      <c r="E29" s="190">
        <v>26.35</v>
      </c>
      <c r="F29" s="190">
        <v>14.62</v>
      </c>
      <c r="G29" s="191">
        <v>40.97</v>
      </c>
      <c r="H29" s="91" t="s">
        <v>85</v>
      </c>
      <c r="I29" s="426"/>
      <c r="J29" s="67" t="s">
        <v>319</v>
      </c>
      <c r="K29" s="59" t="s">
        <v>319</v>
      </c>
      <c r="L29" s="57"/>
      <c r="O29" s="58"/>
      <c r="P29" s="58"/>
      <c r="Q29" s="58"/>
      <c r="R29" s="58" t="s">
        <v>319</v>
      </c>
      <c r="S29" s="58" t="s">
        <v>319</v>
      </c>
      <c r="T29" s="58" t="s">
        <v>319</v>
      </c>
    </row>
    <row r="30" spans="1:20" ht="12.75">
      <c r="A30" s="188">
        <v>14</v>
      </c>
      <c r="B30" s="203" t="s">
        <v>635</v>
      </c>
      <c r="C30" s="189" t="s">
        <v>507</v>
      </c>
      <c r="D30" s="192">
        <v>2013</v>
      </c>
      <c r="E30" s="190">
        <v>26.6</v>
      </c>
      <c r="F30" s="190">
        <v>14.33</v>
      </c>
      <c r="G30" s="191">
        <v>40.93</v>
      </c>
      <c r="H30" s="91" t="s">
        <v>85</v>
      </c>
      <c r="I30" s="426"/>
      <c r="J30" s="67" t="s">
        <v>319</v>
      </c>
      <c r="K30" s="59" t="s">
        <v>319</v>
      </c>
      <c r="L30" s="57"/>
      <c r="O30" s="58"/>
      <c r="P30" s="58"/>
      <c r="Q30" s="58"/>
      <c r="R30" s="58" t="s">
        <v>319</v>
      </c>
      <c r="S30" s="58" t="s">
        <v>319</v>
      </c>
      <c r="T30" s="58" t="s">
        <v>319</v>
      </c>
    </row>
    <row r="31" spans="1:20" ht="12.75">
      <c r="A31" s="188">
        <v>15</v>
      </c>
      <c r="B31" s="203" t="s">
        <v>636</v>
      </c>
      <c r="C31" s="189" t="s">
        <v>321</v>
      </c>
      <c r="D31" s="279">
        <v>1996</v>
      </c>
      <c r="E31" s="190">
        <v>26.32</v>
      </c>
      <c r="F31" s="190">
        <v>14.54</v>
      </c>
      <c r="G31" s="191">
        <v>40.86</v>
      </c>
      <c r="H31" s="91" t="s">
        <v>85</v>
      </c>
      <c r="I31" s="426"/>
      <c r="J31" s="67" t="s">
        <v>319</v>
      </c>
      <c r="K31" s="59" t="s">
        <v>319</v>
      </c>
      <c r="L31" s="57"/>
      <c r="O31" s="58"/>
      <c r="P31" s="58"/>
      <c r="Q31" s="58"/>
      <c r="R31" s="58" t="s">
        <v>319</v>
      </c>
      <c r="S31" s="58" t="s">
        <v>319</v>
      </c>
      <c r="T31" s="58" t="s">
        <v>319</v>
      </c>
    </row>
    <row r="32" spans="1:20" ht="12.75">
      <c r="A32" s="188">
        <v>23</v>
      </c>
      <c r="B32" s="321" t="s">
        <v>916</v>
      </c>
      <c r="C32" s="96" t="s">
        <v>456</v>
      </c>
      <c r="D32" s="159">
        <v>2014</v>
      </c>
      <c r="E32" s="159">
        <v>26.32</v>
      </c>
      <c r="F32" s="159">
        <v>14.37</v>
      </c>
      <c r="G32" s="91">
        <v>40.69</v>
      </c>
      <c r="H32" s="91" t="s">
        <v>85</v>
      </c>
      <c r="I32" s="3"/>
      <c r="J32" s="67" t="s">
        <v>319</v>
      </c>
      <c r="K32" s="59" t="s">
        <v>319</v>
      </c>
      <c r="L32" s="57"/>
      <c r="O32" s="58"/>
      <c r="P32" s="58"/>
      <c r="Q32" s="58"/>
      <c r="R32" s="58" t="s">
        <v>319</v>
      </c>
      <c r="S32" s="58" t="s">
        <v>319</v>
      </c>
      <c r="T32" s="58" t="s">
        <v>319</v>
      </c>
    </row>
    <row r="33" spans="1:20" ht="15" customHeight="1">
      <c r="A33" s="188">
        <v>16</v>
      </c>
      <c r="B33" s="203" t="s">
        <v>331</v>
      </c>
      <c r="C33" s="189" t="s">
        <v>321</v>
      </c>
      <c r="D33" s="192">
        <v>2014</v>
      </c>
      <c r="E33" s="190">
        <v>26.41</v>
      </c>
      <c r="F33" s="190">
        <v>14.22</v>
      </c>
      <c r="G33" s="191">
        <v>40.63</v>
      </c>
      <c r="H33" s="152" t="s">
        <v>85</v>
      </c>
      <c r="I33" s="3"/>
      <c r="J33" s="67" t="s">
        <v>319</v>
      </c>
      <c r="K33" s="59" t="s">
        <v>319</v>
      </c>
      <c r="L33" s="57"/>
      <c r="O33" s="58"/>
      <c r="P33" s="58"/>
      <c r="Q33" s="58"/>
      <c r="R33" s="58" t="s">
        <v>319</v>
      </c>
      <c r="S33" s="58" t="s">
        <v>319</v>
      </c>
      <c r="T33" s="58" t="s">
        <v>319</v>
      </c>
    </row>
    <row r="34" spans="1:20" ht="13.5" customHeight="1">
      <c r="A34" s="188">
        <v>17</v>
      </c>
      <c r="B34" s="203" t="s">
        <v>519</v>
      </c>
      <c r="C34" s="189" t="s">
        <v>515</v>
      </c>
      <c r="D34" s="279">
        <v>2013</v>
      </c>
      <c r="E34" s="190">
        <v>26.62</v>
      </c>
      <c r="F34" s="190">
        <v>13.98</v>
      </c>
      <c r="G34" s="191">
        <v>40.6</v>
      </c>
      <c r="H34" s="91" t="s">
        <v>85</v>
      </c>
      <c r="I34" s="3"/>
      <c r="J34" s="67" t="s">
        <v>319</v>
      </c>
      <c r="K34" s="59" t="s">
        <v>319</v>
      </c>
      <c r="L34" s="57"/>
      <c r="O34" s="58"/>
      <c r="P34" s="58"/>
      <c r="Q34" s="58"/>
      <c r="R34" s="58" t="s">
        <v>319</v>
      </c>
      <c r="S34" s="58" t="s">
        <v>319</v>
      </c>
      <c r="T34" s="58" t="s">
        <v>319</v>
      </c>
    </row>
    <row r="35" spans="1:20" ht="12.75">
      <c r="A35" s="188">
        <v>18</v>
      </c>
      <c r="B35" s="203" t="s">
        <v>402</v>
      </c>
      <c r="C35" s="189" t="s">
        <v>392</v>
      </c>
      <c r="D35" s="279">
        <v>2010</v>
      </c>
      <c r="E35" s="190">
        <v>25.7</v>
      </c>
      <c r="F35" s="190">
        <v>14.74</v>
      </c>
      <c r="G35" s="191">
        <v>40.44</v>
      </c>
      <c r="H35" s="91" t="s">
        <v>85</v>
      </c>
      <c r="I35" s="3"/>
      <c r="J35" s="67" t="s">
        <v>319</v>
      </c>
      <c r="K35" s="59" t="s">
        <v>319</v>
      </c>
      <c r="L35" s="57"/>
      <c r="O35" s="58"/>
      <c r="P35" s="58"/>
      <c r="Q35" s="58"/>
      <c r="R35" s="58" t="s">
        <v>319</v>
      </c>
      <c r="S35" s="58" t="s">
        <v>319</v>
      </c>
      <c r="T35" s="58" t="s">
        <v>319</v>
      </c>
    </row>
    <row r="36" spans="1:20" ht="12.75">
      <c r="A36" s="188">
        <v>24</v>
      </c>
      <c r="B36" s="203" t="s">
        <v>917</v>
      </c>
      <c r="C36" s="96" t="s">
        <v>456</v>
      </c>
      <c r="D36" s="279">
        <v>2015</v>
      </c>
      <c r="E36" s="190">
        <v>25.95</v>
      </c>
      <c r="F36" s="190">
        <v>14.32</v>
      </c>
      <c r="G36" s="191">
        <v>40.27</v>
      </c>
      <c r="H36" s="91" t="s">
        <v>85</v>
      </c>
      <c r="I36" s="3"/>
      <c r="J36" s="67" t="s">
        <v>319</v>
      </c>
      <c r="K36" s="59" t="s">
        <v>319</v>
      </c>
      <c r="L36" s="57"/>
      <c r="O36" s="58"/>
      <c r="P36" s="58"/>
      <c r="Q36" s="58"/>
      <c r="R36" s="58" t="s">
        <v>319</v>
      </c>
      <c r="S36" s="58" t="s">
        <v>319</v>
      </c>
      <c r="T36" s="58" t="s">
        <v>319</v>
      </c>
    </row>
    <row r="37" spans="1:20" ht="12.75">
      <c r="A37" s="68"/>
      <c r="I37" s="3"/>
      <c r="J37" s="67" t="s">
        <v>319</v>
      </c>
      <c r="K37" s="59" t="s">
        <v>319</v>
      </c>
      <c r="L37" s="57"/>
      <c r="O37" s="58"/>
      <c r="P37" s="58"/>
      <c r="Q37" s="58"/>
      <c r="R37" s="58" t="s">
        <v>319</v>
      </c>
      <c r="S37" s="58" t="s">
        <v>319</v>
      </c>
      <c r="T37" s="58" t="s">
        <v>319</v>
      </c>
    </row>
    <row r="38" spans="1:20" ht="12.75">
      <c r="A38" s="68"/>
      <c r="B38" s="184"/>
      <c r="C38" s="63"/>
      <c r="D38" s="185"/>
      <c r="E38" s="186"/>
      <c r="F38" s="186"/>
      <c r="G38" s="187"/>
      <c r="H38" s="50"/>
      <c r="I38" s="3"/>
      <c r="J38" s="67" t="s">
        <v>319</v>
      </c>
      <c r="K38" s="59" t="s">
        <v>319</v>
      </c>
      <c r="L38" s="57"/>
      <c r="O38" s="58"/>
      <c r="P38" s="58"/>
      <c r="Q38" s="58"/>
      <c r="R38" s="58" t="s">
        <v>319</v>
      </c>
      <c r="S38" s="58" t="s">
        <v>319</v>
      </c>
      <c r="T38" s="58" t="s">
        <v>319</v>
      </c>
    </row>
    <row r="39" spans="1:20" ht="12.75">
      <c r="A39" s="68"/>
      <c r="B39" s="184"/>
      <c r="C39" s="63"/>
      <c r="D39" s="185"/>
      <c r="E39" s="186"/>
      <c r="F39" s="186"/>
      <c r="G39" s="187"/>
      <c r="H39" s="50"/>
      <c r="I39" s="3"/>
      <c r="J39" s="67" t="s">
        <v>319</v>
      </c>
      <c r="K39" s="59" t="s">
        <v>319</v>
      </c>
      <c r="L39" s="57"/>
      <c r="O39" s="58"/>
      <c r="P39" s="58"/>
      <c r="Q39" s="58"/>
      <c r="R39" s="58" t="s">
        <v>319</v>
      </c>
      <c r="S39" s="58" t="s">
        <v>319</v>
      </c>
      <c r="T39" s="58" t="s">
        <v>319</v>
      </c>
    </row>
    <row r="40" spans="1:20" ht="12.75">
      <c r="A40" s="68"/>
      <c r="B40" s="184"/>
      <c r="C40" s="63"/>
      <c r="D40" s="185"/>
      <c r="E40" s="186"/>
      <c r="F40" s="186"/>
      <c r="G40" s="187"/>
      <c r="H40" s="50"/>
      <c r="I40" s="3"/>
      <c r="J40" s="67" t="s">
        <v>319</v>
      </c>
      <c r="K40" s="59" t="s">
        <v>319</v>
      </c>
      <c r="L40" s="57"/>
      <c r="O40" s="58"/>
      <c r="P40" s="58"/>
      <c r="Q40" s="58"/>
      <c r="R40" s="58" t="s">
        <v>319</v>
      </c>
      <c r="S40" s="58" t="s">
        <v>319</v>
      </c>
      <c r="T40" s="58" t="s">
        <v>319</v>
      </c>
    </row>
    <row r="41" spans="1:20" ht="12.75">
      <c r="A41" s="68"/>
      <c r="B41" s="184"/>
      <c r="C41" s="63"/>
      <c r="D41" s="185"/>
      <c r="E41" s="186"/>
      <c r="F41" s="186"/>
      <c r="G41" s="187"/>
      <c r="H41" s="50"/>
      <c r="I41" s="3"/>
      <c r="J41" s="67" t="s">
        <v>319</v>
      </c>
      <c r="K41" s="59" t="s">
        <v>319</v>
      </c>
      <c r="L41" s="57"/>
      <c r="O41" s="58"/>
      <c r="P41" s="58"/>
      <c r="Q41" s="58"/>
      <c r="R41" s="58" t="s">
        <v>319</v>
      </c>
      <c r="S41" s="58" t="s">
        <v>319</v>
      </c>
      <c r="T41" s="58" t="s">
        <v>319</v>
      </c>
    </row>
    <row r="42" spans="1:20" ht="13.5" customHeight="1">
      <c r="A42" s="68"/>
      <c r="B42" s="184"/>
      <c r="C42" s="63"/>
      <c r="D42" s="185"/>
      <c r="E42" s="186"/>
      <c r="F42" s="186"/>
      <c r="G42" s="187"/>
      <c r="H42" s="50"/>
      <c r="I42" s="3"/>
      <c r="J42" s="67" t="s">
        <v>319</v>
      </c>
      <c r="K42" s="59" t="s">
        <v>319</v>
      </c>
      <c r="L42" s="57"/>
      <c r="O42" s="58"/>
      <c r="P42" s="58"/>
      <c r="Q42" s="58"/>
      <c r="R42" s="58" t="s">
        <v>319</v>
      </c>
      <c r="S42" s="58" t="s">
        <v>319</v>
      </c>
      <c r="T42" s="58" t="s">
        <v>319</v>
      </c>
    </row>
    <row r="43" spans="1:20" ht="11.25" customHeight="1">
      <c r="A43" s="68"/>
      <c r="B43" s="184"/>
      <c r="C43" s="63"/>
      <c r="D43" s="185"/>
      <c r="E43" s="186"/>
      <c r="F43" s="186"/>
      <c r="G43" s="187"/>
      <c r="H43" s="50"/>
      <c r="I43" s="3"/>
      <c r="J43" s="67" t="s">
        <v>319</v>
      </c>
      <c r="K43" s="59" t="s">
        <v>319</v>
      </c>
      <c r="L43" s="57"/>
      <c r="O43" s="58"/>
      <c r="P43" s="58"/>
      <c r="Q43" s="58"/>
      <c r="R43" s="58" t="s">
        <v>319</v>
      </c>
      <c r="S43" s="58" t="s">
        <v>319</v>
      </c>
      <c r="T43" s="58" t="s">
        <v>319</v>
      </c>
    </row>
    <row r="44" spans="1:20" ht="15.75" customHeight="1">
      <c r="A44" s="68"/>
      <c r="B44" s="184"/>
      <c r="C44" s="63"/>
      <c r="D44" s="185"/>
      <c r="E44" s="186"/>
      <c r="F44" s="186"/>
      <c r="G44" s="187"/>
      <c r="H44" s="50"/>
      <c r="I44" s="3"/>
      <c r="J44" s="67" t="s">
        <v>319</v>
      </c>
      <c r="K44" s="59" t="s">
        <v>319</v>
      </c>
      <c r="L44" s="57"/>
      <c r="O44" s="58"/>
      <c r="P44" s="58"/>
      <c r="Q44" s="58"/>
      <c r="R44" s="58" t="s">
        <v>319</v>
      </c>
      <c r="S44" s="58" t="s">
        <v>319</v>
      </c>
      <c r="T44" s="58" t="s">
        <v>319</v>
      </c>
    </row>
    <row r="45" spans="1:20" ht="12.75">
      <c r="A45" s="68"/>
      <c r="B45" s="184"/>
      <c r="C45" s="63"/>
      <c r="D45" s="185"/>
      <c r="E45" s="186"/>
      <c r="F45" s="186"/>
      <c r="G45" s="187"/>
      <c r="H45" s="50"/>
      <c r="I45" s="3"/>
      <c r="J45" s="67" t="s">
        <v>319</v>
      </c>
      <c r="K45" s="59" t="s">
        <v>319</v>
      </c>
      <c r="L45" s="57"/>
      <c r="O45" s="58"/>
      <c r="P45" s="58"/>
      <c r="Q45" s="58"/>
      <c r="R45" s="58" t="s">
        <v>319</v>
      </c>
      <c r="S45" s="58" t="s">
        <v>319</v>
      </c>
      <c r="T45" s="58" t="s">
        <v>319</v>
      </c>
    </row>
    <row r="46" spans="1:20" ht="15.75" customHeight="1">
      <c r="A46" s="68"/>
      <c r="B46" s="184"/>
      <c r="C46" s="63"/>
      <c r="D46" s="185"/>
      <c r="E46" s="186"/>
      <c r="F46" s="186"/>
      <c r="G46" s="187"/>
      <c r="H46" s="50"/>
      <c r="I46" s="3"/>
      <c r="J46" s="67" t="s">
        <v>319</v>
      </c>
      <c r="K46" s="59" t="s">
        <v>319</v>
      </c>
      <c r="L46" s="57"/>
      <c r="O46" s="58"/>
      <c r="P46" s="58"/>
      <c r="Q46" s="58"/>
      <c r="R46" s="58" t="s">
        <v>319</v>
      </c>
      <c r="S46" s="58" t="s">
        <v>319</v>
      </c>
      <c r="T46" s="58" t="s">
        <v>319</v>
      </c>
    </row>
    <row r="47" spans="1:20" ht="12.75">
      <c r="A47" s="68"/>
      <c r="B47" s="184"/>
      <c r="C47" s="63"/>
      <c r="D47" s="185"/>
      <c r="E47" s="186"/>
      <c r="F47" s="186"/>
      <c r="G47" s="187"/>
      <c r="H47" s="50"/>
      <c r="I47" s="3"/>
      <c r="J47" s="67" t="s">
        <v>319</v>
      </c>
      <c r="K47" s="59" t="s">
        <v>319</v>
      </c>
      <c r="L47" s="57"/>
      <c r="O47" s="58"/>
      <c r="P47" s="58"/>
      <c r="Q47" s="58"/>
      <c r="R47" s="58" t="s">
        <v>319</v>
      </c>
      <c r="S47" s="58" t="s">
        <v>319</v>
      </c>
      <c r="T47" s="58" t="s">
        <v>319</v>
      </c>
    </row>
    <row r="48" spans="1:20" ht="12.75">
      <c r="A48" s="68"/>
      <c r="B48" s="184"/>
      <c r="C48" s="63"/>
      <c r="D48" s="185"/>
      <c r="E48" s="186"/>
      <c r="F48" s="186"/>
      <c r="G48" s="187"/>
      <c r="H48" s="50"/>
      <c r="I48" s="3"/>
      <c r="J48" s="67" t="s">
        <v>319</v>
      </c>
      <c r="K48" s="59" t="s">
        <v>319</v>
      </c>
      <c r="L48" s="57"/>
      <c r="O48" s="58"/>
      <c r="P48" s="58"/>
      <c r="Q48" s="58"/>
      <c r="R48" s="58" t="s">
        <v>319</v>
      </c>
      <c r="S48" s="58" t="s">
        <v>319</v>
      </c>
      <c r="T48" s="58" t="s">
        <v>319</v>
      </c>
    </row>
    <row r="49" spans="1:20" ht="12.75">
      <c r="A49" s="68"/>
      <c r="B49" s="184"/>
      <c r="C49" s="63"/>
      <c r="D49" s="185"/>
      <c r="E49" s="186"/>
      <c r="F49" s="186"/>
      <c r="G49" s="187"/>
      <c r="H49" s="50"/>
      <c r="I49" s="3"/>
      <c r="J49" s="67" t="s">
        <v>319</v>
      </c>
      <c r="K49" s="59" t="s">
        <v>319</v>
      </c>
      <c r="L49" s="57"/>
      <c r="O49" s="58"/>
      <c r="P49" s="58"/>
      <c r="Q49" s="58"/>
      <c r="R49" s="58" t="s">
        <v>319</v>
      </c>
      <c r="S49" s="58" t="s">
        <v>319</v>
      </c>
      <c r="T49" s="58" t="s">
        <v>319</v>
      </c>
    </row>
    <row r="50" spans="1:20" ht="12.75">
      <c r="A50" s="68"/>
      <c r="B50" s="184"/>
      <c r="C50" s="63"/>
      <c r="D50" s="185"/>
      <c r="E50" s="186"/>
      <c r="F50" s="186"/>
      <c r="G50" s="187"/>
      <c r="H50" s="50"/>
      <c r="I50" s="3"/>
      <c r="J50" s="67" t="s">
        <v>319</v>
      </c>
      <c r="K50" s="59" t="s">
        <v>319</v>
      </c>
      <c r="L50" s="57"/>
      <c r="O50" s="58"/>
      <c r="P50" s="58"/>
      <c r="Q50" s="58"/>
      <c r="R50" s="58" t="s">
        <v>319</v>
      </c>
      <c r="S50" s="58" t="s">
        <v>319</v>
      </c>
      <c r="T50" s="58" t="s">
        <v>319</v>
      </c>
    </row>
    <row r="51" spans="1:20" ht="12.75">
      <c r="A51" s="68"/>
      <c r="B51" s="184"/>
      <c r="C51" s="63"/>
      <c r="D51" s="185"/>
      <c r="E51" s="186"/>
      <c r="F51" s="186"/>
      <c r="G51" s="187"/>
      <c r="H51" s="50"/>
      <c r="I51" s="3"/>
      <c r="J51" s="67" t="s">
        <v>319</v>
      </c>
      <c r="K51" s="59" t="s">
        <v>319</v>
      </c>
      <c r="L51" s="57"/>
      <c r="O51" s="58"/>
      <c r="P51" s="58"/>
      <c r="Q51" s="58"/>
      <c r="R51" s="58" t="s">
        <v>319</v>
      </c>
      <c r="S51" s="58" t="s">
        <v>319</v>
      </c>
      <c r="T51" s="58" t="s">
        <v>319</v>
      </c>
    </row>
    <row r="52" spans="1:20" ht="12.75">
      <c r="A52" s="68"/>
      <c r="B52" s="184"/>
      <c r="C52" s="63"/>
      <c r="D52" s="185"/>
      <c r="E52" s="186"/>
      <c r="F52" s="186"/>
      <c r="G52" s="187"/>
      <c r="H52" s="50"/>
      <c r="I52" s="3"/>
      <c r="J52" s="67" t="s">
        <v>319</v>
      </c>
      <c r="K52" s="59" t="s">
        <v>319</v>
      </c>
      <c r="L52" s="57"/>
      <c r="O52" s="58"/>
      <c r="P52" s="58"/>
      <c r="Q52" s="58"/>
      <c r="R52" s="58" t="s">
        <v>319</v>
      </c>
      <c r="S52" s="58" t="s">
        <v>319</v>
      </c>
      <c r="T52" s="58" t="s">
        <v>319</v>
      </c>
    </row>
    <row r="53" spans="1:20" ht="12.75">
      <c r="A53" s="68"/>
      <c r="B53" s="184"/>
      <c r="C53" s="63"/>
      <c r="D53" s="185"/>
      <c r="E53" s="186"/>
      <c r="F53" s="186"/>
      <c r="G53" s="187"/>
      <c r="H53" s="50"/>
      <c r="I53" s="3"/>
      <c r="J53" s="67"/>
      <c r="K53" s="59" t="s">
        <v>319</v>
      </c>
      <c r="L53" s="57"/>
      <c r="O53" s="58"/>
      <c r="P53" s="58"/>
      <c r="Q53" s="58"/>
      <c r="R53" s="58" t="s">
        <v>319</v>
      </c>
      <c r="S53" s="58" t="s">
        <v>319</v>
      </c>
      <c r="T53" s="58" t="s">
        <v>319</v>
      </c>
    </row>
    <row r="54" spans="1:20" ht="12.75">
      <c r="A54" s="68"/>
      <c r="B54" s="184"/>
      <c r="C54" s="63"/>
      <c r="D54" s="185"/>
      <c r="E54" s="186"/>
      <c r="F54" s="186"/>
      <c r="G54" s="187"/>
      <c r="H54" s="50"/>
      <c r="I54" s="3"/>
      <c r="J54" s="67"/>
      <c r="K54" s="59" t="s">
        <v>319</v>
      </c>
      <c r="L54" s="57"/>
      <c r="O54" s="58"/>
      <c r="P54" s="58"/>
      <c r="Q54" s="58"/>
      <c r="R54" s="58" t="s">
        <v>319</v>
      </c>
      <c r="S54" s="58" t="s">
        <v>319</v>
      </c>
      <c r="T54" s="58" t="s">
        <v>319</v>
      </c>
    </row>
    <row r="55" spans="1:20" ht="12.75">
      <c r="A55" s="68"/>
      <c r="B55" s="184"/>
      <c r="C55" s="63"/>
      <c r="D55" s="185"/>
      <c r="E55" s="186"/>
      <c r="F55" s="186"/>
      <c r="G55" s="187"/>
      <c r="H55" s="50"/>
      <c r="I55" s="3"/>
      <c r="J55" s="67"/>
      <c r="K55" s="59" t="s">
        <v>319</v>
      </c>
      <c r="L55" s="57"/>
      <c r="O55" s="58"/>
      <c r="P55" s="58"/>
      <c r="Q55" s="58"/>
      <c r="R55" s="58" t="s">
        <v>319</v>
      </c>
      <c r="S55" s="58" t="s">
        <v>319</v>
      </c>
      <c r="T55" s="58" t="s">
        <v>319</v>
      </c>
    </row>
    <row r="56" spans="1:20" ht="12.75">
      <c r="A56" s="68"/>
      <c r="B56" s="184"/>
      <c r="C56" s="63"/>
      <c r="D56" s="185"/>
      <c r="E56" s="186"/>
      <c r="F56" s="186"/>
      <c r="G56" s="187"/>
      <c r="H56" s="50"/>
      <c r="I56" s="3"/>
      <c r="J56" s="67"/>
      <c r="K56" s="59" t="s">
        <v>319</v>
      </c>
      <c r="L56" s="57"/>
      <c r="O56" s="58"/>
      <c r="P56" s="58"/>
      <c r="Q56" s="58"/>
      <c r="R56" s="58" t="s">
        <v>319</v>
      </c>
      <c r="S56" s="58" t="s">
        <v>319</v>
      </c>
      <c r="T56" s="58" t="s">
        <v>319</v>
      </c>
    </row>
    <row r="57" spans="1:20" ht="12.75">
      <c r="A57" s="68"/>
      <c r="B57" s="184"/>
      <c r="C57" s="63"/>
      <c r="D57" s="185"/>
      <c r="E57" s="186"/>
      <c r="F57" s="186"/>
      <c r="G57" s="187"/>
      <c r="H57" s="50"/>
      <c r="I57" s="3"/>
      <c r="J57" s="67"/>
      <c r="K57" s="59" t="s">
        <v>319</v>
      </c>
      <c r="L57" s="57"/>
      <c r="O57" s="58"/>
      <c r="P57" s="58"/>
      <c r="Q57" s="58"/>
      <c r="R57" s="58" t="s">
        <v>319</v>
      </c>
      <c r="S57" s="58" t="s">
        <v>319</v>
      </c>
      <c r="T57" s="58" t="s">
        <v>319</v>
      </c>
    </row>
    <row r="58" spans="1:20" ht="12.75" customHeight="1">
      <c r="A58" s="68"/>
      <c r="B58" s="184"/>
      <c r="C58" s="63"/>
      <c r="D58" s="185"/>
      <c r="E58" s="186"/>
      <c r="F58" s="186"/>
      <c r="G58" s="187"/>
      <c r="H58" s="50"/>
      <c r="I58" s="3"/>
      <c r="J58" s="67"/>
      <c r="K58" s="59" t="s">
        <v>319</v>
      </c>
      <c r="L58" s="57"/>
      <c r="O58" s="58"/>
      <c r="P58" s="58"/>
      <c r="Q58" s="58"/>
      <c r="R58" s="58" t="s">
        <v>319</v>
      </c>
      <c r="S58" s="58" t="s">
        <v>319</v>
      </c>
      <c r="T58" s="58" t="s">
        <v>319</v>
      </c>
    </row>
    <row r="59" spans="1:20" ht="12.75">
      <c r="A59" s="68"/>
      <c r="B59" s="184"/>
      <c r="C59" s="63"/>
      <c r="D59" s="185"/>
      <c r="E59" s="186"/>
      <c r="F59" s="186"/>
      <c r="G59" s="187"/>
      <c r="H59" s="50"/>
      <c r="I59" s="3"/>
      <c r="J59" s="67"/>
      <c r="K59" s="59" t="s">
        <v>319</v>
      </c>
      <c r="L59" s="57"/>
      <c r="O59" s="58"/>
      <c r="P59" s="58"/>
      <c r="Q59" s="58"/>
      <c r="R59" s="58" t="s">
        <v>319</v>
      </c>
      <c r="S59" s="58" t="s">
        <v>319</v>
      </c>
      <c r="T59" s="58" t="s">
        <v>319</v>
      </c>
    </row>
    <row r="60" spans="1:20" ht="12.75">
      <c r="A60" s="68"/>
      <c r="B60" s="184"/>
      <c r="C60" s="63"/>
      <c r="D60" s="185"/>
      <c r="E60" s="186"/>
      <c r="F60" s="186"/>
      <c r="G60" s="187"/>
      <c r="H60" s="50"/>
      <c r="I60" s="3"/>
      <c r="J60" s="67"/>
      <c r="K60" s="59" t="s">
        <v>319</v>
      </c>
      <c r="L60" s="57"/>
      <c r="O60" s="58"/>
      <c r="P60" s="58"/>
      <c r="Q60" s="58"/>
      <c r="R60" s="58" t="s">
        <v>319</v>
      </c>
      <c r="S60" s="58" t="s">
        <v>319</v>
      </c>
      <c r="T60" s="58" t="s">
        <v>319</v>
      </c>
    </row>
    <row r="61" spans="1:20" ht="12.75">
      <c r="A61" s="68"/>
      <c r="B61" s="184"/>
      <c r="C61" s="63"/>
      <c r="D61" s="185"/>
      <c r="E61" s="186"/>
      <c r="F61" s="186"/>
      <c r="G61" s="187"/>
      <c r="H61" s="50"/>
      <c r="I61" s="3"/>
      <c r="J61" s="67"/>
      <c r="K61" s="59" t="s">
        <v>319</v>
      </c>
      <c r="L61" s="57"/>
      <c r="O61" s="58"/>
      <c r="P61" s="58"/>
      <c r="Q61" s="58"/>
      <c r="R61" s="58" t="s">
        <v>319</v>
      </c>
      <c r="S61" s="58" t="s">
        <v>319</v>
      </c>
      <c r="T61" s="58" t="s">
        <v>319</v>
      </c>
    </row>
    <row r="62" spans="1:20" ht="16.5" customHeight="1">
      <c r="A62" s="68"/>
      <c r="B62" s="184"/>
      <c r="C62" s="63"/>
      <c r="D62" s="185"/>
      <c r="E62" s="186"/>
      <c r="F62" s="186"/>
      <c r="G62" s="187"/>
      <c r="H62" s="50"/>
      <c r="I62" s="3"/>
      <c r="J62" s="67"/>
      <c r="K62" s="59" t="s">
        <v>319</v>
      </c>
      <c r="L62" s="57"/>
      <c r="O62" s="58"/>
      <c r="P62" s="58"/>
      <c r="Q62" s="58"/>
      <c r="R62" s="58" t="s">
        <v>319</v>
      </c>
      <c r="S62" s="58" t="s">
        <v>319</v>
      </c>
      <c r="T62" s="58" t="s">
        <v>319</v>
      </c>
    </row>
    <row r="63" spans="1:20" ht="12.75">
      <c r="A63" s="68"/>
      <c r="B63" s="184"/>
      <c r="C63" s="63"/>
      <c r="D63" s="185"/>
      <c r="E63" s="186"/>
      <c r="F63" s="186"/>
      <c r="G63" s="187"/>
      <c r="H63" s="50"/>
      <c r="I63" s="3"/>
      <c r="J63" s="67"/>
      <c r="K63" s="59" t="s">
        <v>319</v>
      </c>
      <c r="L63" s="57"/>
      <c r="O63" s="58"/>
      <c r="P63" s="58"/>
      <c r="Q63" s="58"/>
      <c r="R63" s="58" t="s">
        <v>319</v>
      </c>
      <c r="S63" s="58" t="s">
        <v>319</v>
      </c>
      <c r="T63" s="58" t="s">
        <v>319</v>
      </c>
    </row>
    <row r="64" spans="1:20" ht="12.75">
      <c r="A64" s="68"/>
      <c r="B64" s="184"/>
      <c r="C64" s="63"/>
      <c r="D64" s="185"/>
      <c r="E64" s="186"/>
      <c r="F64" s="186"/>
      <c r="G64" s="187"/>
      <c r="H64" s="50"/>
      <c r="I64" s="3"/>
      <c r="J64" s="67"/>
      <c r="K64" s="59" t="s">
        <v>319</v>
      </c>
      <c r="L64" s="57"/>
      <c r="O64" s="58"/>
      <c r="P64" s="58"/>
      <c r="Q64" s="58"/>
      <c r="R64" s="58" t="s">
        <v>319</v>
      </c>
      <c r="S64" s="58" t="s">
        <v>319</v>
      </c>
      <c r="T64" s="58" t="s">
        <v>319</v>
      </c>
    </row>
    <row r="65" spans="1:20" ht="13.5" customHeight="1">
      <c r="A65" s="68"/>
      <c r="B65" s="184"/>
      <c r="C65" s="63"/>
      <c r="D65" s="185"/>
      <c r="E65" s="186"/>
      <c r="F65" s="186"/>
      <c r="G65" s="187"/>
      <c r="H65" s="50"/>
      <c r="I65" s="3"/>
      <c r="J65" s="67"/>
      <c r="K65" s="59" t="s">
        <v>319</v>
      </c>
      <c r="L65" s="57"/>
      <c r="O65" s="58"/>
      <c r="P65" s="58"/>
      <c r="Q65" s="58"/>
      <c r="R65" s="58" t="s">
        <v>319</v>
      </c>
      <c r="S65" s="58" t="s">
        <v>319</v>
      </c>
      <c r="T65" s="58" t="s">
        <v>319</v>
      </c>
    </row>
    <row r="66" spans="1:20" ht="15.75" customHeight="1">
      <c r="A66" s="68"/>
      <c r="B66" s="184"/>
      <c r="C66" s="63"/>
      <c r="D66" s="185"/>
      <c r="E66" s="186"/>
      <c r="F66" s="186"/>
      <c r="G66" s="187"/>
      <c r="H66" s="50"/>
      <c r="I66" s="3"/>
      <c r="J66" s="67"/>
      <c r="K66" s="59" t="s">
        <v>319</v>
      </c>
      <c r="L66" s="57"/>
      <c r="O66" s="58"/>
      <c r="P66" s="58"/>
      <c r="Q66" s="58"/>
      <c r="R66" s="58" t="s">
        <v>319</v>
      </c>
      <c r="S66" s="58" t="s">
        <v>319</v>
      </c>
      <c r="T66" s="58" t="s">
        <v>319</v>
      </c>
    </row>
    <row r="67" spans="1:20" ht="15" customHeight="1">
      <c r="A67" s="68"/>
      <c r="B67" s="184"/>
      <c r="C67" s="63"/>
      <c r="D67" s="185"/>
      <c r="E67" s="186"/>
      <c r="F67" s="186"/>
      <c r="G67" s="187"/>
      <c r="H67" s="50"/>
      <c r="I67" s="3"/>
      <c r="J67" s="67"/>
      <c r="K67" s="59" t="s">
        <v>319</v>
      </c>
      <c r="L67" s="57"/>
      <c r="O67" s="58"/>
      <c r="P67" s="58"/>
      <c r="Q67" s="58"/>
      <c r="R67" s="58" t="s">
        <v>319</v>
      </c>
      <c r="S67" s="58" t="s">
        <v>319</v>
      </c>
      <c r="T67" s="58" t="s">
        <v>319</v>
      </c>
    </row>
    <row r="68" spans="1:20" ht="13.5" customHeight="1">
      <c r="A68" s="68"/>
      <c r="B68" s="184"/>
      <c r="C68" s="63"/>
      <c r="D68" s="185"/>
      <c r="E68" s="186"/>
      <c r="F68" s="186"/>
      <c r="G68" s="187"/>
      <c r="H68" s="50"/>
      <c r="I68" s="3"/>
      <c r="J68" s="67"/>
      <c r="K68" s="59" t="s">
        <v>319</v>
      </c>
      <c r="L68" s="57"/>
      <c r="O68" s="58"/>
      <c r="P68" s="58"/>
      <c r="Q68" s="58"/>
      <c r="R68" s="58" t="s">
        <v>319</v>
      </c>
      <c r="T68" s="58" t="s">
        <v>319</v>
      </c>
    </row>
    <row r="69" spans="1:20" ht="12.75" customHeight="1">
      <c r="A69" s="68"/>
      <c r="B69" s="184"/>
      <c r="C69" s="63"/>
      <c r="D69" s="185"/>
      <c r="E69" s="186"/>
      <c r="F69" s="186"/>
      <c r="G69" s="187"/>
      <c r="H69" s="50"/>
      <c r="I69" s="3"/>
      <c r="J69" s="67"/>
      <c r="K69" s="59" t="s">
        <v>319</v>
      </c>
      <c r="L69" s="57"/>
      <c r="O69" s="58"/>
      <c r="P69" s="58"/>
      <c r="Q69" s="58"/>
      <c r="R69" s="58" t="s">
        <v>319</v>
      </c>
      <c r="S69" s="58" t="s">
        <v>319</v>
      </c>
      <c r="T69" s="58" t="s">
        <v>319</v>
      </c>
    </row>
    <row r="70" spans="1:20" ht="12.75">
      <c r="A70" s="68"/>
      <c r="B70" s="184"/>
      <c r="C70" s="63"/>
      <c r="D70" s="185"/>
      <c r="E70" s="186"/>
      <c r="F70" s="186"/>
      <c r="G70" s="187"/>
      <c r="H70" s="50"/>
      <c r="I70" s="3"/>
      <c r="J70" s="67"/>
      <c r="K70" s="59" t="s">
        <v>319</v>
      </c>
      <c r="L70" s="57"/>
      <c r="O70" s="58"/>
      <c r="P70" s="58"/>
      <c r="Q70" s="58"/>
      <c r="R70" s="58" t="s">
        <v>319</v>
      </c>
      <c r="S70" s="58" t="s">
        <v>319</v>
      </c>
      <c r="T70" s="58" t="s">
        <v>319</v>
      </c>
    </row>
    <row r="71" spans="1:20" ht="12.75">
      <c r="A71" s="68"/>
      <c r="B71" s="184"/>
      <c r="C71" s="63"/>
      <c r="D71" s="185"/>
      <c r="E71" s="186"/>
      <c r="F71" s="186"/>
      <c r="G71" s="187"/>
      <c r="H71" s="50"/>
      <c r="I71" s="3"/>
      <c r="J71" s="67"/>
      <c r="K71" s="59" t="s">
        <v>319</v>
      </c>
      <c r="L71" s="57"/>
      <c r="O71" s="58"/>
      <c r="P71" s="58"/>
      <c r="Q71" s="58"/>
      <c r="R71" s="58" t="s">
        <v>319</v>
      </c>
      <c r="S71" s="58" t="s">
        <v>319</v>
      </c>
      <c r="T71" s="58" t="s">
        <v>319</v>
      </c>
    </row>
    <row r="72" spans="1:20" ht="12.75">
      <c r="A72" s="68"/>
      <c r="B72" s="184"/>
      <c r="C72" s="63"/>
      <c r="D72" s="185"/>
      <c r="E72" s="186"/>
      <c r="F72" s="186"/>
      <c r="G72" s="187"/>
      <c r="H72" s="50"/>
      <c r="I72" s="3"/>
      <c r="J72" s="67"/>
      <c r="K72" s="59" t="s">
        <v>319</v>
      </c>
      <c r="L72" s="57"/>
      <c r="O72" s="58"/>
      <c r="P72" s="58"/>
      <c r="Q72" s="58"/>
      <c r="R72" s="58" t="s">
        <v>319</v>
      </c>
      <c r="S72" s="58" t="s">
        <v>319</v>
      </c>
      <c r="T72" s="58" t="s">
        <v>319</v>
      </c>
    </row>
    <row r="73" spans="1:20" ht="12.75">
      <c r="A73" s="68"/>
      <c r="B73" s="184"/>
      <c r="C73" s="63"/>
      <c r="D73" s="185"/>
      <c r="E73" s="186"/>
      <c r="F73" s="186"/>
      <c r="G73" s="187"/>
      <c r="H73" s="50"/>
      <c r="I73" s="3"/>
      <c r="J73" s="67"/>
      <c r="K73" s="59" t="s">
        <v>319</v>
      </c>
      <c r="L73" s="57"/>
      <c r="O73" s="58"/>
      <c r="P73" s="58"/>
      <c r="Q73" s="58"/>
      <c r="R73" s="58" t="s">
        <v>319</v>
      </c>
      <c r="S73" s="58" t="s">
        <v>319</v>
      </c>
      <c r="T73" s="58" t="s">
        <v>319</v>
      </c>
    </row>
    <row r="74" spans="1:20" ht="12.75">
      <c r="A74" s="68"/>
      <c r="B74" s="184"/>
      <c r="C74" s="63"/>
      <c r="D74" s="185"/>
      <c r="E74" s="186"/>
      <c r="F74" s="186"/>
      <c r="G74" s="187"/>
      <c r="H74" s="50"/>
      <c r="I74" s="3"/>
      <c r="J74" s="67"/>
      <c r="K74" s="59" t="s">
        <v>319</v>
      </c>
      <c r="L74" s="57"/>
      <c r="O74" s="58"/>
      <c r="P74" s="58"/>
      <c r="Q74" s="58"/>
      <c r="R74" s="58" t="s">
        <v>319</v>
      </c>
      <c r="S74" s="58" t="s">
        <v>319</v>
      </c>
      <c r="T74" s="58" t="s">
        <v>319</v>
      </c>
    </row>
    <row r="75" spans="1:20" ht="12.75">
      <c r="A75" s="68"/>
      <c r="B75" s="184"/>
      <c r="C75" s="63"/>
      <c r="D75" s="185"/>
      <c r="E75" s="186"/>
      <c r="F75" s="186"/>
      <c r="G75" s="187"/>
      <c r="H75" s="50"/>
      <c r="I75" s="3"/>
      <c r="J75" s="67"/>
      <c r="K75" s="59" t="s">
        <v>319</v>
      </c>
      <c r="L75" s="57"/>
      <c r="O75" s="58"/>
      <c r="P75" s="58"/>
      <c r="Q75" s="58"/>
      <c r="R75" s="58" t="s">
        <v>319</v>
      </c>
      <c r="S75" s="58" t="s">
        <v>319</v>
      </c>
      <c r="T75" s="58" t="s">
        <v>319</v>
      </c>
    </row>
    <row r="76" spans="1:20" ht="12.75">
      <c r="A76" s="68"/>
      <c r="B76" s="184"/>
      <c r="C76" s="63"/>
      <c r="D76" s="185"/>
      <c r="E76" s="186"/>
      <c r="F76" s="186"/>
      <c r="G76" s="187"/>
      <c r="H76" s="50"/>
      <c r="I76" s="3"/>
      <c r="J76" s="67"/>
      <c r="K76" s="59" t="s">
        <v>319</v>
      </c>
      <c r="L76" s="57"/>
      <c r="O76" s="58"/>
      <c r="P76" s="58"/>
      <c r="Q76" s="58"/>
      <c r="R76" s="58" t="s">
        <v>319</v>
      </c>
      <c r="S76" s="58" t="s">
        <v>319</v>
      </c>
      <c r="T76" s="58" t="s">
        <v>319</v>
      </c>
    </row>
    <row r="77" spans="1:20" ht="12.75">
      <c r="A77" s="68"/>
      <c r="B77" s="184"/>
      <c r="C77" s="63"/>
      <c r="D77" s="185"/>
      <c r="E77" s="186"/>
      <c r="F77" s="186"/>
      <c r="G77" s="187"/>
      <c r="H77" s="50"/>
      <c r="I77" s="3"/>
      <c r="J77" s="67"/>
      <c r="K77" s="59" t="s">
        <v>319</v>
      </c>
      <c r="L77" s="57"/>
      <c r="O77" s="58"/>
      <c r="P77" s="58"/>
      <c r="Q77" s="58"/>
      <c r="R77" s="58" t="s">
        <v>319</v>
      </c>
      <c r="S77" s="58" t="s">
        <v>319</v>
      </c>
      <c r="T77" s="58" t="s">
        <v>319</v>
      </c>
    </row>
    <row r="78" spans="1:20" ht="15" customHeight="1">
      <c r="A78" s="68"/>
      <c r="B78" s="184"/>
      <c r="C78" s="63"/>
      <c r="D78" s="185"/>
      <c r="E78" s="186"/>
      <c r="F78" s="186"/>
      <c r="G78" s="187"/>
      <c r="H78" s="50"/>
      <c r="I78" s="3"/>
      <c r="J78" s="67"/>
      <c r="K78" s="59" t="s">
        <v>319</v>
      </c>
      <c r="L78" s="57"/>
      <c r="O78" s="58"/>
      <c r="P78" s="58"/>
      <c r="Q78" s="58"/>
      <c r="R78" s="58" t="s">
        <v>319</v>
      </c>
      <c r="S78" s="58" t="s">
        <v>319</v>
      </c>
      <c r="T78" s="58" t="s">
        <v>319</v>
      </c>
    </row>
    <row r="79" spans="1:20" ht="12.75">
      <c r="A79" s="68"/>
      <c r="B79" s="184"/>
      <c r="C79" s="63"/>
      <c r="D79" s="185"/>
      <c r="E79" s="186"/>
      <c r="F79" s="186"/>
      <c r="G79" s="187"/>
      <c r="H79" s="50"/>
      <c r="I79" s="3"/>
      <c r="J79" s="67"/>
      <c r="K79" s="59" t="s">
        <v>319</v>
      </c>
      <c r="L79" s="57"/>
      <c r="O79" s="58"/>
      <c r="P79" s="58"/>
      <c r="Q79" s="58"/>
      <c r="R79" s="58" t="s">
        <v>319</v>
      </c>
      <c r="S79" s="58" t="s">
        <v>319</v>
      </c>
      <c r="T79" s="58" t="s">
        <v>319</v>
      </c>
    </row>
    <row r="80" spans="1:20" ht="12" customHeight="1">
      <c r="A80" s="68"/>
      <c r="B80" s="184"/>
      <c r="C80" s="63"/>
      <c r="D80" s="185"/>
      <c r="E80" s="186"/>
      <c r="F80" s="186"/>
      <c r="G80" s="187"/>
      <c r="H80" s="50"/>
      <c r="I80" s="3"/>
      <c r="J80" s="67"/>
      <c r="K80" s="59" t="s">
        <v>319</v>
      </c>
      <c r="L80" s="57"/>
      <c r="O80" s="58"/>
      <c r="P80" s="58"/>
      <c r="Q80" s="58"/>
      <c r="R80" s="58" t="s">
        <v>319</v>
      </c>
      <c r="S80" s="58" t="s">
        <v>319</v>
      </c>
      <c r="T80" s="58" t="s">
        <v>319</v>
      </c>
    </row>
    <row r="81" spans="1:20" ht="12.75">
      <c r="A81" s="68"/>
      <c r="B81" s="184"/>
      <c r="C81" s="63"/>
      <c r="D81" s="185"/>
      <c r="E81" s="186"/>
      <c r="F81" s="186"/>
      <c r="G81" s="187"/>
      <c r="H81" s="50"/>
      <c r="I81" s="3"/>
      <c r="J81" s="67"/>
      <c r="K81" s="59" t="s">
        <v>319</v>
      </c>
      <c r="L81" s="57"/>
      <c r="O81" s="58"/>
      <c r="P81" s="58"/>
      <c r="Q81" s="58"/>
      <c r="R81" s="58" t="s">
        <v>319</v>
      </c>
      <c r="S81" s="58" t="s">
        <v>319</v>
      </c>
      <c r="T81" s="58" t="s">
        <v>319</v>
      </c>
    </row>
    <row r="82" spans="1:20" ht="12.75">
      <c r="A82" s="68"/>
      <c r="B82" s="184"/>
      <c r="C82" s="63"/>
      <c r="D82" s="185"/>
      <c r="E82" s="186"/>
      <c r="F82" s="186"/>
      <c r="G82" s="187"/>
      <c r="H82" s="50"/>
      <c r="I82" s="3"/>
      <c r="J82" s="67"/>
      <c r="K82" s="59" t="s">
        <v>319</v>
      </c>
      <c r="L82" s="57"/>
      <c r="O82" s="58"/>
      <c r="P82" s="58"/>
      <c r="Q82" s="58"/>
      <c r="R82" s="58" t="s">
        <v>319</v>
      </c>
      <c r="S82" s="58" t="s">
        <v>319</v>
      </c>
      <c r="T82" s="58" t="s">
        <v>319</v>
      </c>
    </row>
    <row r="83" spans="1:20" ht="12.75">
      <c r="A83" s="68"/>
      <c r="B83" s="184"/>
      <c r="C83" s="63"/>
      <c r="D83" s="185"/>
      <c r="E83" s="186"/>
      <c r="F83" s="186"/>
      <c r="G83" s="187"/>
      <c r="H83" s="50"/>
      <c r="I83" s="3"/>
      <c r="J83" s="67"/>
      <c r="K83" s="59" t="s">
        <v>319</v>
      </c>
      <c r="L83" s="57"/>
      <c r="O83" s="58"/>
      <c r="P83" s="58"/>
      <c r="Q83" s="58"/>
      <c r="R83" s="58" t="s">
        <v>319</v>
      </c>
      <c r="S83" s="58" t="s">
        <v>319</v>
      </c>
      <c r="T83" s="58" t="s">
        <v>319</v>
      </c>
    </row>
    <row r="84" spans="1:20" ht="12.75">
      <c r="A84" s="68"/>
      <c r="B84" s="184"/>
      <c r="C84" s="63"/>
      <c r="D84" s="185"/>
      <c r="E84" s="186"/>
      <c r="F84" s="186"/>
      <c r="G84" s="187"/>
      <c r="H84" s="50"/>
      <c r="I84" s="3"/>
      <c r="J84" s="67"/>
      <c r="K84" s="59" t="s">
        <v>319</v>
      </c>
      <c r="L84" s="57"/>
      <c r="O84" s="58"/>
      <c r="P84" s="58"/>
      <c r="Q84" s="58"/>
      <c r="R84" s="58" t="s">
        <v>319</v>
      </c>
      <c r="S84" s="58" t="s">
        <v>319</v>
      </c>
      <c r="T84" s="58" t="s">
        <v>319</v>
      </c>
    </row>
    <row r="85" spans="1:20" ht="12.75">
      <c r="A85" s="68"/>
      <c r="B85" s="184"/>
      <c r="C85" s="63"/>
      <c r="D85" s="185"/>
      <c r="E85" s="186"/>
      <c r="F85" s="186"/>
      <c r="G85" s="187"/>
      <c r="H85" s="50"/>
      <c r="I85" s="3"/>
      <c r="J85" s="67"/>
      <c r="K85" s="59" t="s">
        <v>319</v>
      </c>
      <c r="L85" s="57"/>
      <c r="O85" s="58"/>
      <c r="P85" s="58"/>
      <c r="Q85" s="58"/>
      <c r="R85" s="58" t="s">
        <v>319</v>
      </c>
      <c r="S85" s="58" t="s">
        <v>319</v>
      </c>
      <c r="T85" s="58" t="s">
        <v>319</v>
      </c>
    </row>
    <row r="86" spans="1:20" ht="12.75">
      <c r="A86" s="68"/>
      <c r="B86" s="184"/>
      <c r="C86" s="63"/>
      <c r="D86" s="185"/>
      <c r="E86" s="186"/>
      <c r="F86" s="186"/>
      <c r="G86" s="187"/>
      <c r="H86" s="50"/>
      <c r="I86" s="3"/>
      <c r="J86" s="67"/>
      <c r="K86" s="59" t="s">
        <v>319</v>
      </c>
      <c r="L86" s="57"/>
      <c r="O86" s="58"/>
      <c r="P86" s="58"/>
      <c r="Q86" s="58"/>
      <c r="R86" s="58" t="s">
        <v>319</v>
      </c>
      <c r="S86" s="58" t="s">
        <v>319</v>
      </c>
      <c r="T86" s="58" t="s">
        <v>319</v>
      </c>
    </row>
    <row r="87" spans="1:20" ht="12.75">
      <c r="A87" s="68"/>
      <c r="B87" s="184"/>
      <c r="C87" s="63"/>
      <c r="D87" s="185"/>
      <c r="E87" s="186"/>
      <c r="F87" s="186"/>
      <c r="G87" s="187"/>
      <c r="H87" s="50"/>
      <c r="I87" s="3"/>
      <c r="J87" s="67"/>
      <c r="K87" s="59" t="s">
        <v>319</v>
      </c>
      <c r="L87" s="57"/>
      <c r="O87" s="58"/>
      <c r="P87" s="58"/>
      <c r="Q87" s="58"/>
      <c r="R87" s="58" t="s">
        <v>319</v>
      </c>
      <c r="S87" s="58" t="s">
        <v>319</v>
      </c>
      <c r="T87" s="58" t="s">
        <v>319</v>
      </c>
    </row>
    <row r="88" spans="1:20" ht="12.75">
      <c r="A88" s="68"/>
      <c r="B88" s="184"/>
      <c r="C88" s="63"/>
      <c r="D88" s="185"/>
      <c r="E88" s="186"/>
      <c r="F88" s="186"/>
      <c r="G88" s="187"/>
      <c r="H88" s="50"/>
      <c r="I88" s="3"/>
      <c r="J88" s="67"/>
      <c r="K88" s="59" t="s">
        <v>319</v>
      </c>
      <c r="L88" s="57"/>
      <c r="O88" s="58"/>
      <c r="P88" s="58"/>
      <c r="Q88" s="58"/>
      <c r="R88" s="58" t="s">
        <v>319</v>
      </c>
      <c r="S88" s="58" t="s">
        <v>319</v>
      </c>
      <c r="T88" s="58" t="s">
        <v>319</v>
      </c>
    </row>
    <row r="89" spans="1:20" ht="12.75">
      <c r="A89" s="68"/>
      <c r="B89" s="184"/>
      <c r="C89" s="63"/>
      <c r="D89" s="185"/>
      <c r="E89" s="186"/>
      <c r="F89" s="186"/>
      <c r="G89" s="187"/>
      <c r="H89" s="50"/>
      <c r="I89" s="3"/>
      <c r="J89" s="67"/>
      <c r="K89" s="59" t="s">
        <v>319</v>
      </c>
      <c r="L89" s="57"/>
      <c r="O89" s="58"/>
      <c r="P89" s="58"/>
      <c r="Q89" s="58"/>
      <c r="R89" s="58" t="s">
        <v>319</v>
      </c>
      <c r="S89" s="58" t="s">
        <v>319</v>
      </c>
      <c r="T89" s="58" t="s">
        <v>319</v>
      </c>
    </row>
    <row r="90" spans="1:20" ht="12.75">
      <c r="A90" s="68"/>
      <c r="B90" s="184"/>
      <c r="C90" s="63"/>
      <c r="D90" s="185"/>
      <c r="E90" s="186"/>
      <c r="F90" s="186"/>
      <c r="G90" s="187"/>
      <c r="H90" s="50"/>
      <c r="I90" s="3"/>
      <c r="J90" s="67"/>
      <c r="K90" s="59" t="s">
        <v>319</v>
      </c>
      <c r="L90" s="57"/>
      <c r="O90" s="58"/>
      <c r="P90" s="58"/>
      <c r="Q90" s="58"/>
      <c r="R90" s="58" t="s">
        <v>319</v>
      </c>
      <c r="S90" s="58" t="s">
        <v>319</v>
      </c>
      <c r="T90" s="58" t="s">
        <v>319</v>
      </c>
    </row>
    <row r="91" spans="1:20" ht="12.75">
      <c r="A91" s="68"/>
      <c r="B91" s="184"/>
      <c r="C91" s="63"/>
      <c r="D91" s="185"/>
      <c r="E91" s="186"/>
      <c r="F91" s="186"/>
      <c r="G91" s="187"/>
      <c r="H91" s="50"/>
      <c r="I91" s="3"/>
      <c r="J91" s="67"/>
      <c r="K91" s="59" t="s">
        <v>319</v>
      </c>
      <c r="L91" s="57"/>
      <c r="O91" s="58"/>
      <c r="P91" s="58"/>
      <c r="Q91" s="58"/>
      <c r="R91" s="58" t="s">
        <v>319</v>
      </c>
      <c r="S91" s="58" t="s">
        <v>319</v>
      </c>
      <c r="T91" s="58" t="s">
        <v>319</v>
      </c>
    </row>
    <row r="92" spans="1:20" ht="14.25" customHeight="1">
      <c r="A92" s="68"/>
      <c r="B92" s="184"/>
      <c r="C92" s="63"/>
      <c r="D92" s="185"/>
      <c r="E92" s="186"/>
      <c r="F92" s="186"/>
      <c r="G92" s="187"/>
      <c r="H92" s="50"/>
      <c r="I92" s="3"/>
      <c r="J92" s="67"/>
      <c r="K92" s="59" t="s">
        <v>319</v>
      </c>
      <c r="L92" s="57"/>
      <c r="O92" s="58"/>
      <c r="P92" s="58"/>
      <c r="Q92" s="58"/>
      <c r="R92" s="58" t="s">
        <v>319</v>
      </c>
      <c r="S92" s="58" t="s">
        <v>319</v>
      </c>
      <c r="T92" s="58" t="s">
        <v>319</v>
      </c>
    </row>
    <row r="93" spans="1:20" ht="12.75">
      <c r="A93" s="68"/>
      <c r="B93" s="184"/>
      <c r="C93" s="63"/>
      <c r="D93" s="185"/>
      <c r="E93" s="186"/>
      <c r="F93" s="186"/>
      <c r="G93" s="187"/>
      <c r="H93" s="50"/>
      <c r="I93" s="3"/>
      <c r="J93" s="67"/>
      <c r="K93" s="59" t="s">
        <v>319</v>
      </c>
      <c r="L93" s="57"/>
      <c r="O93" s="58"/>
      <c r="P93" s="58"/>
      <c r="Q93" s="58"/>
      <c r="R93" s="58" t="s">
        <v>319</v>
      </c>
      <c r="S93" s="58" t="s">
        <v>319</v>
      </c>
      <c r="T93" s="58" t="s">
        <v>319</v>
      </c>
    </row>
    <row r="94" spans="1:20" ht="12.75">
      <c r="A94" s="68"/>
      <c r="B94" s="184"/>
      <c r="C94" s="63"/>
      <c r="D94" s="185"/>
      <c r="E94" s="186"/>
      <c r="F94" s="186"/>
      <c r="G94" s="187"/>
      <c r="H94" s="50"/>
      <c r="I94" s="3"/>
      <c r="J94" s="67"/>
      <c r="K94" s="59" t="s">
        <v>319</v>
      </c>
      <c r="L94" s="57"/>
      <c r="O94" s="58"/>
      <c r="P94" s="58"/>
      <c r="Q94" s="58"/>
      <c r="R94" s="58" t="s">
        <v>319</v>
      </c>
      <c r="S94" s="58" t="s">
        <v>319</v>
      </c>
      <c r="T94" s="58" t="s">
        <v>319</v>
      </c>
    </row>
    <row r="95" spans="1:20" ht="12.75">
      <c r="A95" s="68"/>
      <c r="B95" s="184"/>
      <c r="C95" s="63"/>
      <c r="D95" s="185"/>
      <c r="E95" s="186"/>
      <c r="F95" s="186"/>
      <c r="G95" s="187"/>
      <c r="H95" s="50"/>
      <c r="I95" s="3"/>
      <c r="J95" s="67"/>
      <c r="K95" s="59" t="s">
        <v>319</v>
      </c>
      <c r="L95" s="57"/>
      <c r="O95" s="58"/>
      <c r="P95" s="58"/>
      <c r="Q95" s="58"/>
      <c r="R95" s="58" t="s">
        <v>319</v>
      </c>
      <c r="S95" s="58" t="s">
        <v>319</v>
      </c>
      <c r="T95" s="58" t="s">
        <v>319</v>
      </c>
    </row>
    <row r="96" spans="1:20" ht="12.75">
      <c r="A96" s="68"/>
      <c r="B96" s="184"/>
      <c r="C96" s="63"/>
      <c r="D96" s="185"/>
      <c r="E96" s="186"/>
      <c r="F96" s="186"/>
      <c r="G96" s="187"/>
      <c r="H96" s="50"/>
      <c r="I96" s="3"/>
      <c r="J96" s="67"/>
      <c r="K96" s="59" t="s">
        <v>319</v>
      </c>
      <c r="L96" s="57"/>
      <c r="O96" s="58"/>
      <c r="P96" s="58"/>
      <c r="Q96" s="58"/>
      <c r="R96" s="58" t="s">
        <v>319</v>
      </c>
      <c r="S96" s="58" t="s">
        <v>319</v>
      </c>
      <c r="T96" s="58" t="s">
        <v>319</v>
      </c>
    </row>
    <row r="97" spans="1:20" ht="12.75">
      <c r="A97" s="68"/>
      <c r="B97" s="184"/>
      <c r="C97" s="63"/>
      <c r="D97" s="185"/>
      <c r="E97" s="186"/>
      <c r="F97" s="186"/>
      <c r="G97" s="187"/>
      <c r="H97" s="50"/>
      <c r="I97" s="3"/>
      <c r="J97" s="67"/>
      <c r="K97" s="59" t="s">
        <v>319</v>
      </c>
      <c r="L97" s="57"/>
      <c r="O97" s="58"/>
      <c r="P97" s="58"/>
      <c r="Q97" s="58"/>
      <c r="R97" s="58" t="s">
        <v>319</v>
      </c>
      <c r="S97" s="58" t="s">
        <v>319</v>
      </c>
      <c r="T97" s="58" t="s">
        <v>319</v>
      </c>
    </row>
    <row r="98" spans="1:20" ht="12.75">
      <c r="A98" s="68"/>
      <c r="B98" s="184"/>
      <c r="C98" s="63"/>
      <c r="D98" s="185"/>
      <c r="E98" s="186"/>
      <c r="F98" s="186"/>
      <c r="G98" s="187"/>
      <c r="H98" s="50"/>
      <c r="I98" s="3"/>
      <c r="J98" s="67"/>
      <c r="K98" s="59" t="s">
        <v>319</v>
      </c>
      <c r="L98" s="57"/>
      <c r="O98" s="58"/>
      <c r="P98" s="58"/>
      <c r="Q98" s="58"/>
      <c r="R98" s="58" t="s">
        <v>319</v>
      </c>
      <c r="S98" s="58" t="s">
        <v>319</v>
      </c>
      <c r="T98" s="58" t="s">
        <v>319</v>
      </c>
    </row>
    <row r="99" spans="1:20" ht="12.75">
      <c r="A99" s="68"/>
      <c r="B99" s="184"/>
      <c r="C99" s="63"/>
      <c r="D99" s="185"/>
      <c r="E99" s="186"/>
      <c r="F99" s="186"/>
      <c r="G99" s="187"/>
      <c r="H99" s="50"/>
      <c r="I99" s="3"/>
      <c r="J99" s="67"/>
      <c r="K99" s="59" t="s">
        <v>319</v>
      </c>
      <c r="L99" s="57"/>
      <c r="O99" s="58"/>
      <c r="P99" s="58"/>
      <c r="Q99" s="58"/>
      <c r="R99" s="58" t="s">
        <v>319</v>
      </c>
      <c r="S99" s="58" t="s">
        <v>319</v>
      </c>
      <c r="T99" s="58" t="s">
        <v>319</v>
      </c>
    </row>
    <row r="100" spans="1:20" ht="11.25" customHeight="1">
      <c r="A100" s="68"/>
      <c r="B100" s="184"/>
      <c r="C100" s="63"/>
      <c r="D100" s="185"/>
      <c r="E100" s="186"/>
      <c r="F100" s="186"/>
      <c r="G100" s="187"/>
      <c r="H100" s="50"/>
      <c r="I100" s="3"/>
      <c r="J100" s="67"/>
      <c r="K100" s="59" t="s">
        <v>319</v>
      </c>
      <c r="L100" s="57"/>
      <c r="O100" s="58"/>
      <c r="P100" s="58"/>
      <c r="Q100" s="58"/>
      <c r="R100" s="58" t="s">
        <v>319</v>
      </c>
      <c r="T100" s="58" t="s">
        <v>319</v>
      </c>
    </row>
    <row r="101" spans="1:20" ht="12.75">
      <c r="A101" s="68"/>
      <c r="B101" s="184"/>
      <c r="C101" s="63"/>
      <c r="D101" s="185"/>
      <c r="E101" s="186"/>
      <c r="F101" s="186"/>
      <c r="G101" s="187"/>
      <c r="H101" s="50"/>
      <c r="I101" s="3"/>
      <c r="J101" s="67"/>
      <c r="K101" s="59" t="s">
        <v>319</v>
      </c>
      <c r="L101" s="57"/>
      <c r="O101" s="58"/>
      <c r="P101" s="58"/>
      <c r="Q101" s="58"/>
      <c r="R101" s="58" t="s">
        <v>319</v>
      </c>
      <c r="S101" s="58" t="s">
        <v>319</v>
      </c>
      <c r="T101" s="58" t="s">
        <v>319</v>
      </c>
    </row>
    <row r="102" spans="1:20" ht="12.75">
      <c r="A102" s="68"/>
      <c r="B102" s="184"/>
      <c r="C102" s="63"/>
      <c r="D102" s="185"/>
      <c r="E102" s="186"/>
      <c r="F102" s="186"/>
      <c r="G102" s="187"/>
      <c r="H102" s="50"/>
      <c r="I102" s="3"/>
      <c r="J102" s="67"/>
      <c r="K102" s="59" t="s">
        <v>319</v>
      </c>
      <c r="L102" s="57"/>
      <c r="O102" s="58"/>
      <c r="P102" s="58"/>
      <c r="Q102" s="58"/>
      <c r="R102" s="58" t="s">
        <v>319</v>
      </c>
      <c r="S102" s="58" t="s">
        <v>319</v>
      </c>
      <c r="T102" s="58" t="s">
        <v>319</v>
      </c>
    </row>
    <row r="103" spans="1:20" ht="12.75">
      <c r="A103" s="68"/>
      <c r="B103" s="184"/>
      <c r="C103" s="63"/>
      <c r="D103" s="185"/>
      <c r="E103" s="186"/>
      <c r="F103" s="186"/>
      <c r="G103" s="187"/>
      <c r="H103" s="50"/>
      <c r="I103" s="3"/>
      <c r="J103" s="67"/>
      <c r="K103" s="59" t="s">
        <v>319</v>
      </c>
      <c r="L103" s="57"/>
      <c r="O103" s="58"/>
      <c r="P103" s="58"/>
      <c r="Q103" s="58"/>
      <c r="R103" s="58" t="s">
        <v>319</v>
      </c>
      <c r="S103" s="58" t="s">
        <v>319</v>
      </c>
      <c r="T103" s="58" t="s">
        <v>319</v>
      </c>
    </row>
    <row r="104" spans="1:20" ht="12.75">
      <c r="A104" s="68"/>
      <c r="B104" s="184"/>
      <c r="C104" s="63"/>
      <c r="D104" s="185"/>
      <c r="E104" s="186"/>
      <c r="F104" s="186"/>
      <c r="G104" s="187"/>
      <c r="H104" s="50"/>
      <c r="I104" s="3"/>
      <c r="J104" s="67"/>
      <c r="K104" s="59" t="s">
        <v>319</v>
      </c>
      <c r="L104" s="57"/>
      <c r="O104" s="58"/>
      <c r="P104" s="58"/>
      <c r="Q104" s="58"/>
      <c r="R104" s="58" t="s">
        <v>319</v>
      </c>
      <c r="S104" s="58" t="s">
        <v>319</v>
      </c>
      <c r="T104" s="58" t="s">
        <v>319</v>
      </c>
    </row>
    <row r="105" spans="1:20" ht="12.75">
      <c r="A105" s="68"/>
      <c r="B105" s="184"/>
      <c r="C105" s="63"/>
      <c r="D105" s="185"/>
      <c r="E105" s="186"/>
      <c r="F105" s="186"/>
      <c r="G105" s="187"/>
      <c r="H105" s="50"/>
      <c r="I105" s="3"/>
      <c r="J105" s="67"/>
      <c r="K105" s="59" t="s">
        <v>319</v>
      </c>
      <c r="L105" s="57"/>
      <c r="O105" s="58"/>
      <c r="P105" s="58"/>
      <c r="Q105" s="58"/>
      <c r="R105" s="58" t="s">
        <v>319</v>
      </c>
      <c r="S105" s="58" t="s">
        <v>319</v>
      </c>
      <c r="T105" s="58" t="s">
        <v>319</v>
      </c>
    </row>
    <row r="106" spans="1:20" ht="12.75">
      <c r="A106" s="68"/>
      <c r="B106" s="184"/>
      <c r="C106" s="63"/>
      <c r="D106" s="185"/>
      <c r="E106" s="186"/>
      <c r="F106" s="186"/>
      <c r="G106" s="187"/>
      <c r="H106" s="50"/>
      <c r="I106" s="3"/>
      <c r="J106" s="67"/>
      <c r="K106" s="59" t="s">
        <v>319</v>
      </c>
      <c r="L106" s="57"/>
      <c r="O106" s="58"/>
      <c r="P106" s="58"/>
      <c r="Q106" s="58"/>
      <c r="R106" s="58" t="s">
        <v>319</v>
      </c>
      <c r="S106" s="58" t="s">
        <v>319</v>
      </c>
      <c r="T106" s="58" t="s">
        <v>319</v>
      </c>
    </row>
    <row r="107" spans="1:20" ht="12.75">
      <c r="A107" s="68"/>
      <c r="B107" s="184"/>
      <c r="C107" s="63"/>
      <c r="D107" s="185"/>
      <c r="E107" s="186"/>
      <c r="F107" s="186"/>
      <c r="G107" s="187"/>
      <c r="H107" s="50"/>
      <c r="I107" s="3"/>
      <c r="J107" s="67"/>
      <c r="K107" s="59" t="s">
        <v>319</v>
      </c>
      <c r="L107" s="57"/>
      <c r="O107" s="58"/>
      <c r="P107" s="58"/>
      <c r="Q107" s="58"/>
      <c r="R107" s="58" t="s">
        <v>319</v>
      </c>
      <c r="S107" s="58" t="s">
        <v>319</v>
      </c>
      <c r="T107" s="58" t="s">
        <v>319</v>
      </c>
    </row>
    <row r="108" spans="1:20" ht="12.75">
      <c r="A108" s="68"/>
      <c r="B108" s="184"/>
      <c r="C108" s="63"/>
      <c r="D108" s="185"/>
      <c r="E108" s="186"/>
      <c r="F108" s="186"/>
      <c r="G108" s="187"/>
      <c r="H108" s="50"/>
      <c r="I108" s="3"/>
      <c r="J108" s="67"/>
      <c r="K108" s="59" t="s">
        <v>319</v>
      </c>
      <c r="L108" s="57"/>
      <c r="O108" s="58"/>
      <c r="P108" s="58"/>
      <c r="Q108" s="58"/>
      <c r="R108" s="58" t="s">
        <v>319</v>
      </c>
      <c r="S108" s="58" t="s">
        <v>319</v>
      </c>
      <c r="T108" s="58" t="s">
        <v>319</v>
      </c>
    </row>
    <row r="109" spans="1:20" ht="12.75">
      <c r="A109" s="68"/>
      <c r="B109" s="184"/>
      <c r="C109" s="63"/>
      <c r="D109" s="185"/>
      <c r="E109" s="186"/>
      <c r="F109" s="186"/>
      <c r="G109" s="187"/>
      <c r="H109" s="50"/>
      <c r="I109" s="3"/>
      <c r="J109" s="67"/>
      <c r="K109" s="59" t="s">
        <v>319</v>
      </c>
      <c r="L109" s="57"/>
      <c r="O109" s="58"/>
      <c r="P109" s="58"/>
      <c r="Q109" s="58"/>
      <c r="R109" s="58" t="s">
        <v>319</v>
      </c>
      <c r="S109" s="58" t="s">
        <v>319</v>
      </c>
      <c r="T109" s="58" t="s">
        <v>319</v>
      </c>
    </row>
    <row r="110" spans="1:20" ht="12.75">
      <c r="A110" s="68"/>
      <c r="B110" s="184"/>
      <c r="C110" s="63"/>
      <c r="D110" s="185"/>
      <c r="E110" s="186"/>
      <c r="F110" s="186"/>
      <c r="G110" s="187"/>
      <c r="H110" s="50"/>
      <c r="I110" s="3"/>
      <c r="J110" s="67"/>
      <c r="K110" s="59" t="s">
        <v>319</v>
      </c>
      <c r="L110" s="57"/>
      <c r="O110" s="58"/>
      <c r="P110" s="58"/>
      <c r="Q110" s="58"/>
      <c r="R110" s="58" t="s">
        <v>319</v>
      </c>
      <c r="S110" s="58" t="s">
        <v>319</v>
      </c>
      <c r="T110" s="58" t="s">
        <v>319</v>
      </c>
    </row>
    <row r="111" spans="1:20" ht="12.75">
      <c r="A111" s="68"/>
      <c r="B111" s="184"/>
      <c r="C111" s="63"/>
      <c r="D111" s="185"/>
      <c r="E111" s="186"/>
      <c r="F111" s="186"/>
      <c r="G111" s="187"/>
      <c r="H111" s="50"/>
      <c r="I111" s="3"/>
      <c r="J111" s="67"/>
      <c r="K111" s="59" t="s">
        <v>319</v>
      </c>
      <c r="L111" s="57"/>
      <c r="O111" s="58"/>
      <c r="P111" s="58"/>
      <c r="Q111" s="58"/>
      <c r="R111" s="58" t="s">
        <v>319</v>
      </c>
      <c r="S111" s="58" t="s">
        <v>319</v>
      </c>
      <c r="T111" s="58" t="s">
        <v>319</v>
      </c>
    </row>
    <row r="112" spans="1:20" ht="12.75">
      <c r="A112" s="68"/>
      <c r="B112" s="184"/>
      <c r="C112" s="63"/>
      <c r="D112" s="185"/>
      <c r="E112" s="186"/>
      <c r="F112" s="186"/>
      <c r="G112" s="187"/>
      <c r="H112" s="50"/>
      <c r="I112" s="3"/>
      <c r="J112" s="67"/>
      <c r="K112" s="59" t="s">
        <v>319</v>
      </c>
      <c r="L112" s="57"/>
      <c r="O112" s="58"/>
      <c r="P112" s="58"/>
      <c r="Q112" s="58"/>
      <c r="R112" s="58" t="s">
        <v>319</v>
      </c>
      <c r="S112" s="58" t="s">
        <v>319</v>
      </c>
      <c r="T112" s="58" t="s">
        <v>319</v>
      </c>
    </row>
    <row r="113" spans="1:20" ht="12.75">
      <c r="A113" s="68"/>
      <c r="B113" s="184"/>
      <c r="C113" s="63"/>
      <c r="D113" s="185"/>
      <c r="E113" s="186"/>
      <c r="F113" s="186"/>
      <c r="G113" s="187"/>
      <c r="H113" s="50"/>
      <c r="I113" s="3"/>
      <c r="J113" s="67"/>
      <c r="K113" s="59" t="s">
        <v>319</v>
      </c>
      <c r="L113" s="57"/>
      <c r="O113" s="58"/>
      <c r="P113" s="58"/>
      <c r="Q113" s="58"/>
      <c r="R113" s="58" t="s">
        <v>319</v>
      </c>
      <c r="S113" s="58" t="s">
        <v>319</v>
      </c>
      <c r="T113" s="58" t="s">
        <v>319</v>
      </c>
    </row>
    <row r="114" spans="1:20" ht="12.75">
      <c r="A114" s="68"/>
      <c r="B114" s="184"/>
      <c r="C114" s="63"/>
      <c r="D114" s="185"/>
      <c r="E114" s="186"/>
      <c r="F114" s="186"/>
      <c r="G114" s="187"/>
      <c r="H114" s="50"/>
      <c r="I114" s="3"/>
      <c r="J114" s="67"/>
      <c r="K114" s="59" t="s">
        <v>319</v>
      </c>
      <c r="L114" s="57"/>
      <c r="O114" s="58"/>
      <c r="P114" s="58"/>
      <c r="Q114" s="58"/>
      <c r="R114" s="58" t="s">
        <v>319</v>
      </c>
      <c r="S114" s="58" t="s">
        <v>319</v>
      </c>
      <c r="T114" s="58" t="s">
        <v>319</v>
      </c>
    </row>
    <row r="115" spans="1:20" ht="12.75">
      <c r="A115" s="68"/>
      <c r="B115" s="184"/>
      <c r="C115" s="63"/>
      <c r="D115" s="185"/>
      <c r="E115" s="186"/>
      <c r="F115" s="186"/>
      <c r="G115" s="187"/>
      <c r="H115" s="50"/>
      <c r="I115" s="3"/>
      <c r="J115" s="67"/>
      <c r="K115" s="59" t="s">
        <v>319</v>
      </c>
      <c r="L115" s="57"/>
      <c r="O115" s="58"/>
      <c r="P115" s="58"/>
      <c r="Q115" s="58"/>
      <c r="R115" s="58" t="s">
        <v>319</v>
      </c>
      <c r="S115" s="58" t="s">
        <v>319</v>
      </c>
      <c r="T115" s="58" t="s">
        <v>319</v>
      </c>
    </row>
    <row r="116" spans="1:20" ht="12.75">
      <c r="A116" s="68"/>
      <c r="B116" s="184"/>
      <c r="C116" s="63"/>
      <c r="D116" s="185"/>
      <c r="E116" s="186"/>
      <c r="F116" s="186"/>
      <c r="G116" s="187"/>
      <c r="H116" s="50"/>
      <c r="I116" s="3"/>
      <c r="J116" s="67"/>
      <c r="K116" s="59" t="s">
        <v>319</v>
      </c>
      <c r="L116" s="57"/>
      <c r="O116" s="58"/>
      <c r="P116" s="58"/>
      <c r="Q116" s="58"/>
      <c r="R116" s="58" t="s">
        <v>319</v>
      </c>
      <c r="S116" s="58" t="s">
        <v>319</v>
      </c>
      <c r="T116" s="58" t="s">
        <v>319</v>
      </c>
    </row>
    <row r="117" spans="1:20" ht="12.75">
      <c r="A117" s="68"/>
      <c r="B117" s="184"/>
      <c r="C117" s="63"/>
      <c r="D117" s="185"/>
      <c r="E117" s="186"/>
      <c r="F117" s="186"/>
      <c r="G117" s="187"/>
      <c r="H117" s="50"/>
      <c r="I117" s="3"/>
      <c r="J117" s="67"/>
      <c r="K117" s="59" t="s">
        <v>319</v>
      </c>
      <c r="L117" s="57"/>
      <c r="O117" s="58"/>
      <c r="P117" s="58"/>
      <c r="Q117" s="58"/>
      <c r="R117" s="58" t="s">
        <v>319</v>
      </c>
      <c r="S117" s="58" t="s">
        <v>319</v>
      </c>
      <c r="T117" s="58" t="s">
        <v>319</v>
      </c>
    </row>
    <row r="118" spans="1:20" ht="12.75">
      <c r="A118" s="68"/>
      <c r="B118" s="184"/>
      <c r="C118" s="63"/>
      <c r="D118" s="185"/>
      <c r="E118" s="186"/>
      <c r="F118" s="186"/>
      <c r="G118" s="187"/>
      <c r="H118" s="50"/>
      <c r="I118" s="3"/>
      <c r="J118" s="67"/>
      <c r="K118" s="59" t="s">
        <v>319</v>
      </c>
      <c r="L118" s="57"/>
      <c r="O118" s="58"/>
      <c r="P118" s="58"/>
      <c r="Q118" s="58"/>
      <c r="R118" s="58" t="s">
        <v>319</v>
      </c>
      <c r="S118" s="58" t="s">
        <v>319</v>
      </c>
      <c r="T118" s="58" t="s">
        <v>319</v>
      </c>
    </row>
    <row r="119" spans="1:20" ht="12.75">
      <c r="A119" s="68"/>
      <c r="B119" s="184"/>
      <c r="C119" s="63"/>
      <c r="D119" s="185"/>
      <c r="E119" s="186"/>
      <c r="F119" s="186"/>
      <c r="G119" s="187"/>
      <c r="H119" s="50"/>
      <c r="I119" s="3"/>
      <c r="J119" s="67"/>
      <c r="K119" s="59" t="s">
        <v>319</v>
      </c>
      <c r="L119" s="57"/>
      <c r="O119" s="58"/>
      <c r="P119" s="58"/>
      <c r="Q119" s="58"/>
      <c r="R119" s="58" t="s">
        <v>319</v>
      </c>
      <c r="S119" s="58" t="s">
        <v>319</v>
      </c>
      <c r="T119" s="58" t="s">
        <v>319</v>
      </c>
    </row>
    <row r="120" spans="1:20" ht="12.75">
      <c r="A120" s="68"/>
      <c r="B120" s="184"/>
      <c r="C120" s="63"/>
      <c r="D120" s="185"/>
      <c r="E120" s="186"/>
      <c r="F120" s="186"/>
      <c r="G120" s="187"/>
      <c r="H120" s="50"/>
      <c r="I120" s="3"/>
      <c r="J120" s="67"/>
      <c r="K120" s="59" t="s">
        <v>319</v>
      </c>
      <c r="L120" s="57"/>
      <c r="O120" s="58"/>
      <c r="P120" s="58"/>
      <c r="Q120" s="58"/>
      <c r="R120" s="58" t="s">
        <v>319</v>
      </c>
      <c r="S120" s="58" t="s">
        <v>319</v>
      </c>
      <c r="T120" s="58" t="s">
        <v>319</v>
      </c>
    </row>
    <row r="121" spans="1:20" ht="12.75">
      <c r="A121" s="68"/>
      <c r="B121" s="184"/>
      <c r="C121" s="63"/>
      <c r="D121" s="185"/>
      <c r="E121" s="186"/>
      <c r="F121" s="186"/>
      <c r="G121" s="187"/>
      <c r="H121" s="50"/>
      <c r="I121" s="3"/>
      <c r="J121" s="67"/>
      <c r="K121" s="59" t="s">
        <v>319</v>
      </c>
      <c r="L121" s="57"/>
      <c r="O121" s="58"/>
      <c r="P121" s="58"/>
      <c r="Q121" s="58"/>
      <c r="R121" s="58" t="s">
        <v>319</v>
      </c>
      <c r="S121" s="58" t="s">
        <v>319</v>
      </c>
      <c r="T121" s="58" t="s">
        <v>319</v>
      </c>
    </row>
    <row r="122" spans="1:20" ht="12.75">
      <c r="A122" s="68"/>
      <c r="B122" s="184"/>
      <c r="C122" s="63"/>
      <c r="D122" s="185"/>
      <c r="E122" s="186"/>
      <c r="F122" s="186"/>
      <c r="G122" s="187"/>
      <c r="H122" s="50"/>
      <c r="I122" s="3"/>
      <c r="J122" s="67"/>
      <c r="K122" s="59" t="s">
        <v>319</v>
      </c>
      <c r="L122" s="57"/>
      <c r="O122" s="58"/>
      <c r="P122" s="58"/>
      <c r="Q122" s="58"/>
      <c r="R122" s="58" t="s">
        <v>319</v>
      </c>
      <c r="S122" s="58" t="s">
        <v>319</v>
      </c>
      <c r="T122" s="58" t="s">
        <v>319</v>
      </c>
    </row>
    <row r="123" spans="1:20" ht="12.75">
      <c r="A123" s="68"/>
      <c r="B123" s="184"/>
      <c r="C123" s="63"/>
      <c r="D123" s="185"/>
      <c r="E123" s="186"/>
      <c r="F123" s="186"/>
      <c r="G123" s="187"/>
      <c r="H123" s="50"/>
      <c r="I123" s="3"/>
      <c r="J123" s="67"/>
      <c r="K123" s="59" t="s">
        <v>319</v>
      </c>
      <c r="L123" s="57"/>
      <c r="O123" s="58"/>
      <c r="P123" s="58"/>
      <c r="Q123" s="58"/>
      <c r="R123" s="58" t="s">
        <v>319</v>
      </c>
      <c r="S123" s="58" t="s">
        <v>319</v>
      </c>
      <c r="T123" s="58" t="s">
        <v>319</v>
      </c>
    </row>
    <row r="124" spans="1:20" ht="12.75">
      <c r="A124" s="68"/>
      <c r="B124" s="184"/>
      <c r="C124" s="63"/>
      <c r="D124" s="185"/>
      <c r="E124" s="186"/>
      <c r="F124" s="186"/>
      <c r="G124" s="187"/>
      <c r="H124" s="50"/>
      <c r="I124" s="3"/>
      <c r="J124" s="67"/>
      <c r="K124" s="59" t="s">
        <v>319</v>
      </c>
      <c r="L124" s="57"/>
      <c r="O124" s="58"/>
      <c r="P124" s="58"/>
      <c r="Q124" s="58"/>
      <c r="R124" s="58" t="s">
        <v>319</v>
      </c>
      <c r="S124" s="58" t="s">
        <v>319</v>
      </c>
      <c r="T124" s="58" t="s">
        <v>319</v>
      </c>
    </row>
    <row r="125" spans="1:20" ht="12.75">
      <c r="A125" s="68"/>
      <c r="B125" s="184"/>
      <c r="C125" s="63"/>
      <c r="D125" s="185"/>
      <c r="E125" s="186"/>
      <c r="F125" s="186"/>
      <c r="G125" s="187"/>
      <c r="H125" s="3"/>
      <c r="I125" s="3"/>
      <c r="J125" s="67" t="s">
        <v>319</v>
      </c>
      <c r="K125" s="59" t="s">
        <v>319</v>
      </c>
      <c r="L125" s="57"/>
      <c r="O125" s="58"/>
      <c r="P125" s="58"/>
      <c r="Q125" s="58"/>
      <c r="R125" s="58" t="s">
        <v>319</v>
      </c>
      <c r="S125" s="58" t="s">
        <v>319</v>
      </c>
      <c r="T125" s="58" t="s">
        <v>319</v>
      </c>
    </row>
    <row r="126" spans="1:20" ht="12.75">
      <c r="A126" s="68"/>
      <c r="B126" s="184"/>
      <c r="C126" s="63"/>
      <c r="D126" s="185"/>
      <c r="E126" s="186"/>
      <c r="F126" s="186"/>
      <c r="G126" s="187"/>
      <c r="H126" s="3"/>
      <c r="I126" s="3"/>
      <c r="J126" s="67" t="s">
        <v>319</v>
      </c>
      <c r="K126" s="59" t="s">
        <v>319</v>
      </c>
      <c r="L126" s="57"/>
      <c r="O126" s="58"/>
      <c r="P126" s="58"/>
      <c r="Q126" s="58"/>
      <c r="R126" s="58" t="s">
        <v>319</v>
      </c>
      <c r="S126" s="58" t="s">
        <v>319</v>
      </c>
      <c r="T126" s="58" t="s">
        <v>319</v>
      </c>
    </row>
    <row r="127" spans="1:20" ht="12.75">
      <c r="A127" s="68"/>
      <c r="B127" s="184"/>
      <c r="C127" s="63"/>
      <c r="D127" s="185"/>
      <c r="E127" s="186"/>
      <c r="F127" s="186"/>
      <c r="G127" s="187"/>
      <c r="H127" s="3"/>
      <c r="I127" s="3"/>
      <c r="J127" s="67" t="s">
        <v>319</v>
      </c>
      <c r="K127" s="59" t="s">
        <v>319</v>
      </c>
      <c r="L127" s="57"/>
      <c r="O127" s="58"/>
      <c r="P127" s="58"/>
      <c r="Q127" s="58"/>
      <c r="R127" s="58" t="s">
        <v>319</v>
      </c>
      <c r="S127" s="58" t="s">
        <v>319</v>
      </c>
      <c r="T127" s="58" t="s">
        <v>319</v>
      </c>
    </row>
    <row r="128" spans="1:20" ht="12.75">
      <c r="A128" s="68"/>
      <c r="B128" s="184"/>
      <c r="C128" s="63"/>
      <c r="D128" s="185"/>
      <c r="E128" s="186"/>
      <c r="F128" s="186"/>
      <c r="G128" s="187"/>
      <c r="H128" s="3"/>
      <c r="I128" s="3"/>
      <c r="J128" s="67" t="s">
        <v>319</v>
      </c>
      <c r="K128" s="59" t="s">
        <v>319</v>
      </c>
      <c r="L128" s="57"/>
      <c r="O128" s="58"/>
      <c r="P128" s="58"/>
      <c r="Q128" s="58"/>
      <c r="R128" s="58" t="s">
        <v>319</v>
      </c>
      <c r="S128" s="58" t="s">
        <v>319</v>
      </c>
      <c r="T128" s="58" t="s">
        <v>319</v>
      </c>
    </row>
    <row r="129" spans="1:20" ht="12.75">
      <c r="A129" s="68"/>
      <c r="B129" s="184"/>
      <c r="C129" s="63"/>
      <c r="D129" s="185"/>
      <c r="E129" s="186"/>
      <c r="F129" s="186"/>
      <c r="G129" s="187"/>
      <c r="H129" s="3"/>
      <c r="I129" s="3"/>
      <c r="J129" s="67" t="s">
        <v>319</v>
      </c>
      <c r="K129" s="59" t="s">
        <v>319</v>
      </c>
      <c r="L129" s="57"/>
      <c r="O129" s="58"/>
      <c r="P129" s="58"/>
      <c r="Q129" s="58"/>
      <c r="R129" s="58" t="s">
        <v>319</v>
      </c>
      <c r="S129" s="58" t="s">
        <v>319</v>
      </c>
      <c r="T129" s="58" t="s">
        <v>319</v>
      </c>
    </row>
    <row r="130" spans="1:20" ht="12.75">
      <c r="A130" s="68"/>
      <c r="J130" s="58" t="s">
        <v>319</v>
      </c>
      <c r="K130" s="59" t="s">
        <v>319</v>
      </c>
      <c r="L130" s="57"/>
      <c r="O130" s="58"/>
      <c r="P130" s="58"/>
      <c r="Q130" s="58"/>
      <c r="R130" s="58" t="s">
        <v>319</v>
      </c>
      <c r="S130" s="58" t="s">
        <v>319</v>
      </c>
      <c r="T130" s="58" t="s">
        <v>319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ajakiri</dc:creator>
  <cp:keywords/>
  <dc:description/>
  <cp:lastModifiedBy>jaanus</cp:lastModifiedBy>
  <dcterms:created xsi:type="dcterms:W3CDTF">2013-04-17T19:48:35Z</dcterms:created>
  <dcterms:modified xsi:type="dcterms:W3CDTF">2015-04-08T08:12:08Z</dcterms:modified>
  <cp:category/>
  <cp:version/>
  <cp:contentType/>
  <cp:contentStatus/>
</cp:coreProperties>
</file>